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780" windowWidth="19230" windowHeight="3120" activeTab="2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<sst xmlns="http://schemas.openxmlformats.org/spreadsheetml/2006/main" count="330" uniqueCount="216">
  <si>
    <t>KRYCÍ LIST ROZPOČTU</t>
  </si>
  <si>
    <t>Názov stavby</t>
  </si>
  <si>
    <t>JKSO</t>
  </si>
  <si>
    <t xml:space="preserve"> </t>
  </si>
  <si>
    <t>Kód stavby</t>
  </si>
  <si>
    <t>2013126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</si>
  <si>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</si>
  <si>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</si>
  <si>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</si>
  <si>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</si>
  <si>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</si>
  <si>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</si>
  <si>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</si>
  <si>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</si>
  <si>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</si>
  <si>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</si>
  <si>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</si>
  <si>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</si>
  <si>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</si>
  <si>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</si>
  <si>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</si>
  <si>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</si>
  <si>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</si>
  <si>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</si>
  <si>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</si>
  <si>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</si>
  <si>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</si>
  <si>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</si>
  <si>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</si>
  <si>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</si>
  <si>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</si>
  <si>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</si>
  <si>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</si>
  <si>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</si>
  <si>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</si>
  <si>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</si>
  <si>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</si>
  <si>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</si>
  <si>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</si>
  <si>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</si>
  <si>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</si>
  <si>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</si>
  <si>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</si>
  <si>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</si>
  <si>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</si>
  <si>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</si>
  <si>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</si>
  <si>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</si>
  <si>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</si>
  <si>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</si>
  <si>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</si>
  <si>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</si>
  <si>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</si>
  <si>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</si>
  <si>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</si>
  <si>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</si>
  <si>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</si>
  <si>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</si>
  <si>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</si>
  <si>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</si>
  <si>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</si>
  <si>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</si>
  <si>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</si>
  <si>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</si>
  <si>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</si>
  <si>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</si>
  <si>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</si>
  <si>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</si>
  <si>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</si>
  <si>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</si>
  <si>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</si>
  <si>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</si>
  <si>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</si>
  <si>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</si>
  <si>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</si>
  <si>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</si>
  <si>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</si>
  <si>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</si>
  <si>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Kód</t>
  </si>
  <si>
    <t>Popis</t>
  </si>
  <si>
    <t>Cena celkom</t>
  </si>
  <si>
    <t>Hmotnosť celkom</t>
  </si>
  <si>
    <t>Suť celkom</t>
  </si>
  <si>
    <t>Celkom</t>
  </si>
  <si>
    <t>P.Č.</t>
  </si>
  <si>
    <t>MJ</t>
  </si>
  <si>
    <t>Množstvo celkom</t>
  </si>
  <si>
    <t>Hmotnosť</t>
  </si>
  <si>
    <t>Hmotnosť sute</t>
  </si>
  <si>
    <t>Hmotnosť sute celkom</t>
  </si>
  <si>
    <t>Typ položky</t>
  </si>
  <si>
    <t>Úroveň</t>
  </si>
  <si>
    <t>1</t>
  </si>
  <si>
    <t>2</t>
  </si>
  <si>
    <t>ks</t>
  </si>
  <si>
    <t>PRÁCE A DODÁVKY HSV</t>
  </si>
  <si>
    <t>9 - OSTATNÉ KONŠTRUKCIE A PRÁCE</t>
  </si>
  <si>
    <t>76 - KONŠTRUKCIE</t>
  </si>
  <si>
    <t>763 - Konštrukcie stolárske</t>
  </si>
  <si>
    <t>78 - DOKONČOVACIE PRÁCE</t>
  </si>
  <si>
    <t>784 - Maľby</t>
  </si>
  <si>
    <t xml:space="preserve">m2     </t>
  </si>
  <si>
    <t xml:space="preserve">Dátum: </t>
  </si>
  <si>
    <t>kód položky</t>
  </si>
  <si>
    <t>6 - ÚPRAVY POVRCHOV</t>
  </si>
  <si>
    <t>Zamurovanie otvoru s plochou nad 0.25 do 1m2 v murive nadzákladného tehlami na maltu vápennocementovú</t>
  </si>
  <si>
    <t>Vnútrostavenisková doprava sutiny a vybúraných hmôt do 50 m</t>
  </si>
  <si>
    <t>m2</t>
  </si>
  <si>
    <t xml:space="preserve">Dodávka a montáž SDK priečky s izoláciou a parozábranou  kca z profilov </t>
  </si>
  <si>
    <t>t</t>
  </si>
  <si>
    <t>Maľba Primalex práce a dodávka</t>
  </si>
  <si>
    <t>Práce a dodávky M</t>
  </si>
  <si>
    <t>Elektromontáže</t>
  </si>
  <si>
    <t>bm</t>
  </si>
  <si>
    <t xml:space="preserve">Ústredné kúrenie, vykurov. telesá   </t>
  </si>
  <si>
    <t>Montáž  plávajúcej podlahy s podložkou a rohovými lištami</t>
  </si>
  <si>
    <t xml:space="preserve">Pretmelenie  spojov </t>
  </si>
  <si>
    <t>Krabica prístrojová bez zapojenia (1901, KP 68, KZ 3)</t>
  </si>
  <si>
    <t>Krabica KU 68-1901</t>
  </si>
  <si>
    <t>Spínač polozapustený a zapustený vrátane zapojenia sériový prep.stried. -
radenie 5 A</t>
  </si>
  <si>
    <t>Prístroj prepínača 3558-A053405</t>
  </si>
  <si>
    <t>Domová zásuvka polozapustená alebo zapustená, 10/16 A 250 V 2P + Z 2 x
zapojenie</t>
  </si>
  <si>
    <t>Dvojzásuvka ABB Tango</t>
  </si>
  <si>
    <t>Svietidlo interierové žiarivkové stropné, IP 20 dvojtrubicové</t>
  </si>
  <si>
    <t>Svietidlo AMI MCP80 2x36W BW</t>
  </si>
  <si>
    <t>Svetelné zdroje Žiarivka T8 FT8/18W/840/GE/SL1/25 AMI</t>
  </si>
  <si>
    <t>Svietidlo helplux IP42 8 LED 2h.</t>
  </si>
  <si>
    <t>Kábel medený uložený pevne CYKY 450/750 V 3x1,5</t>
  </si>
  <si>
    <t>CYKY 3x1,5 Kábel pre pevné uloženie, medený ČSN, STN</t>
  </si>
  <si>
    <t>Kábel medený uložený pevne CYKY 450/750 V 3x2,5</t>
  </si>
  <si>
    <t>CYKY 3x2,5 Kábel pre pevné uloženie, medený ČSN, STN</t>
  </si>
  <si>
    <t>Kábel medený uložený pevne CYKY 450/750 V 5x1,5</t>
  </si>
  <si>
    <t>CYKY 5x1,5 Kábel pre pevné uloženie, medený ČSN, STN</t>
  </si>
  <si>
    <t>Vybúranie otvoru v murive tehl. plochy do 0, 25 m2 hr.do 450 mm, -0,21900t</t>
  </si>
  <si>
    <t>Vysekanie kapsy pre klátiky a krabice, veľkosti do 50x50x50 mm</t>
  </si>
  <si>
    <t>Stavebno montážne práce najnáročnejšie na odbornosť - prehliadky pracoviska
a revízie (Tr 4) v rozsahu viac ako 8 hodín</t>
  </si>
  <si>
    <t>Montáž plastovej rozvodnice do váhy 10 kg</t>
  </si>
  <si>
    <t>Plastová rozvodnica pod omietku, 8 modulová IPXXB/43</t>
  </si>
  <si>
    <t>Istič PR61 B20</t>
  </si>
  <si>
    <t>PFI 2 B16</t>
  </si>
  <si>
    <t>Istič PR13 B10</t>
  </si>
  <si>
    <t>Štítok Hlavný istič</t>
  </si>
  <si>
    <t>Preskúšanie zapojenia</t>
  </si>
  <si>
    <t>Realizácia rozvádzača RMS - 30% z ceny materiálu BR</t>
  </si>
  <si>
    <t>m</t>
  </si>
  <si>
    <t>hod</t>
  </si>
  <si>
    <t>Stavebné úpravy - EUBA - Košice - knižnica</t>
  </si>
  <si>
    <t xml:space="preserve">Demontáž sadrokartónovej steny </t>
  </si>
  <si>
    <t xml:space="preserve">Demontáž sadrokartónového stropu </t>
  </si>
  <si>
    <t>Vysprávka okolo novo osadenej zárubni (orezanie peny a murárske vysprávky)</t>
  </si>
  <si>
    <t>Vnutorná omietka stien na zarovnanie steny a vysprávky dier pre všetky stavebné materiály, bez dodatočnej povrchovej úpravy miešaná strojne, nanášaná ručne, hr. 20 mm, ozn 073b</t>
  </si>
  <si>
    <t>Potiahnutie stien sklotextilovou mriežkou (+ penetrácia)</t>
  </si>
  <si>
    <t>Vnútrorná omietka jemná</t>
  </si>
  <si>
    <t>Zhotovenie kastlíka zo sadrokartónu 1,5 m  x 0,2 m 0,2 m</t>
  </si>
  <si>
    <t>Predsadena sadrokartónová stena s konštrukciou s odskokom</t>
  </si>
  <si>
    <t>Odvoz sute a vyburaných hmôt, poplatok za skládku</t>
  </si>
  <si>
    <t>Orezať prečnievajuce a prekážajúce roxory o hrúbke 12 mm</t>
  </si>
  <si>
    <t>Dodávka plávajúcej podlahy, min AC4, dodávka rohových líšt</t>
  </si>
  <si>
    <t>Núdzové svietidlá nástenné, stropné, 1x8 W, núdzový režim, IP 22</t>
  </si>
  <si>
    <t>Dodávka a montáž sieťovej prípojky</t>
  </si>
  <si>
    <t>Sadzba DPH %</t>
  </si>
  <si>
    <t>Cena jednotková bez DPH</t>
  </si>
  <si>
    <t>Cena celkom bez DPH</t>
  </si>
  <si>
    <t>Výška DPH</t>
  </si>
  <si>
    <t>Cena celkom s DPH</t>
  </si>
  <si>
    <t xml:space="preserve">Ústredné kúrenie </t>
  </si>
  <si>
    <t xml:space="preserve">Búranie podláh z tehál, bez lôžka,bez ohľadu na výplň škár,kladené na plocho,  -0,12200t   </t>
  </si>
  <si>
    <t xml:space="preserve">Jadrové vrty diamantovými korunkami do D 110 mm do stien - železobetónových -0,00023t   </t>
  </si>
  <si>
    <t>cm</t>
  </si>
  <si>
    <t xml:space="preserve">Montaž trubíc MIRELON hr.6 mm, vnút.priemer 18 mm   </t>
  </si>
  <si>
    <t xml:space="preserve">Montaž trubíc MIRELON hr.6 mm, vnút.priemer 22 mm   </t>
  </si>
  <si>
    <t xml:space="preserve">Montaž trubíc MIRELON hr.6 mm, vnút.priemer 26 mm   </t>
  </si>
  <si>
    <t xml:space="preserve">Presun hmôt pre izolácie tepelné v objektoch výšky do 6 m   </t>
  </si>
  <si>
    <t xml:space="preserve">C-STEEL RURA 15mm 6m VN 
IVAR   </t>
  </si>
  <si>
    <t xml:space="preserve">C-STEEL RURA 22mm 6m VN 
IVAR   </t>
  </si>
  <si>
    <t xml:space="preserve">C-STEEL RURA 28mm 6m VN 
IVAR   </t>
  </si>
  <si>
    <t xml:space="preserve">C-STEEL NATRUB. 28 
IVAR   </t>
  </si>
  <si>
    <t xml:space="preserve">C-STEEL NATRUB. 22 
IVAR   </t>
  </si>
  <si>
    <t xml:space="preserve">C-STEEL NATRUB. 15 
IVAR   </t>
  </si>
  <si>
    <t xml:space="preserve">C-STEEL OBLUK 90° 15 
IVAR   </t>
  </si>
  <si>
    <t xml:space="preserve">C-STEEL OBLUK 90° 22 
IVAR   </t>
  </si>
  <si>
    <t xml:space="preserve">C-STEEL OBLUK 90° 28 
IVAR   </t>
  </si>
  <si>
    <t xml:space="preserve">C-STEEL OBLUK JEDN. 90° 15 
IVAR   </t>
  </si>
  <si>
    <t xml:space="preserve">C-STEEL OBLUK JEDN. 90° 28 
IVAR   </t>
  </si>
  <si>
    <t xml:space="preserve">C-STEEL PRECHOD 28x3/4" VON 
IVAR   </t>
  </si>
  <si>
    <t xml:space="preserve">C-STEEL RED. d x LIS. 28x22 
IVAR   </t>
  </si>
  <si>
    <t xml:space="preserve">C-STEEL RED. d x LIS. 22x15 
IVAR   </t>
  </si>
  <si>
    <t xml:space="preserve">C-STEEL T-KUS 28 
IVAR   </t>
  </si>
  <si>
    <t xml:space="preserve">C-STEEL T-KUS 22x15x22 
IVAR   </t>
  </si>
  <si>
    <t xml:space="preserve">C-STEEL T-KUS 28x15x28 
IVAR   </t>
  </si>
  <si>
    <t xml:space="preserve">Zdravotechnika - vnútorný vodovod   </t>
  </si>
  <si>
    <t xml:space="preserve">Uzatvorenie alebo otvorenie potrubia   </t>
  </si>
  <si>
    <t xml:space="preserve">Presovanie spojov   </t>
  </si>
  <si>
    <t xml:space="preserve">Montáž vykurovacieho telesa panelového dvojradového do 1140mm   </t>
  </si>
  <si>
    <t xml:space="preserve">Montáž rúrok D x t 16 x 2, z nehrdzavejúcej ocele tr. 17   </t>
  </si>
  <si>
    <t xml:space="preserve">Montáž rúrok D x t 22 x 2, z nehrdzavejúcej ocele tr. 17   </t>
  </si>
  <si>
    <t xml:space="preserve">Montáž rúrok D x t 28 x 3, z nehrdzavejúcej ocele tr. 17   </t>
  </si>
  <si>
    <t xml:space="preserve">Vedľajšie rozpočtové náklady   </t>
  </si>
  <si>
    <t xml:space="preserve">Dopravné náklady - mimostavenisková doprava objektivizácia dopravných nákladov materiálov   </t>
  </si>
  <si>
    <t>km</t>
  </si>
  <si>
    <t xml:space="preserve">Krytka nosného profilu na stojanovú konzolu Standfix 
WEMEFA   </t>
  </si>
  <si>
    <t xml:space="preserve">Krytka spodného profilu na stojanovú konzolu Standfix 
WEMEFA   </t>
  </si>
  <si>
    <t xml:space="preserve">Držiak Korad stojanková konzola Super Standfix Plus Wemefa 
WEMEFA   </t>
  </si>
  <si>
    <t xml:space="preserve">SET Radiátorová spojka H-kus priama 1/2"+TERM.HLAV.+PR.15x1-EK+AVK IVAR DD345 
IVAR   </t>
  </si>
  <si>
    <t xml:space="preserve">PPR príchytka plastová dvojitá 20 
PIPELIFE   </t>
  </si>
  <si>
    <t xml:space="preserve">PPR príchytka plastová dvojitá 28 
PIPELIFE   </t>
  </si>
  <si>
    <t xml:space="preserve">hmozdina 10   </t>
  </si>
  <si>
    <t>bal</t>
  </si>
  <si>
    <t xml:space="preserve">Skrutka 6x60   </t>
  </si>
  <si>
    <t xml:space="preserve">Guľový kohút voda FF 3/4" páka Ivar 
IVAR   </t>
  </si>
  <si>
    <t>Vyhotovenie projektu skutočného vyhotovenia elektrického zariadenia</t>
  </si>
  <si>
    <t xml:space="preserve">771 - Podlahy </t>
  </si>
  <si>
    <t xml:space="preserve">Vykurovacie telesá panelové, tlaková skúška telesa vodou  dvojradového   </t>
  </si>
  <si>
    <t xml:space="preserve">Radiátor panelový Korad 22VK 600x1000 spodné pripojenie pravé   </t>
  </si>
  <si>
    <t>Tlaková skúška plastového potrubia do 32 mm</t>
  </si>
  <si>
    <t xml:space="preserve">Práce a dodávky </t>
  </si>
</sst>
</file>

<file path=xl/styles.xml><?xml version="1.0" encoding="utf-8"?>
<styleSheet xmlns="http://schemas.openxmlformats.org/spreadsheetml/2006/main">
  <numFmts count="3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#;\-####"/>
    <numFmt numFmtId="181" formatCode="#,##0;\-#,##0"/>
    <numFmt numFmtId="182" formatCode="#,##0.00;\-#,##0.00"/>
    <numFmt numFmtId="183" formatCode="#,##0.000;\-#,##0.000"/>
    <numFmt numFmtId="184" formatCode="#,##0.00000;\-#,##0.00000"/>
    <numFmt numFmtId="185" formatCode="#,##0.0;\-#,##0.0"/>
    <numFmt numFmtId="186" formatCode="#,##0.000_ ;\-#,##0.000\ "/>
    <numFmt numFmtId="187" formatCode="[$-41B]d\.\ mmmm\ yyyy"/>
    <numFmt numFmtId="188" formatCode="0.000"/>
    <numFmt numFmtId="189" formatCode="#,##0.000"/>
    <numFmt numFmtId="190" formatCode="##0.0"/>
    <numFmt numFmtId="191" formatCode="\P\r\a\vd\a;&quot;Pravda&quot;;&quot;Nepravda&quot;"/>
    <numFmt numFmtId="192" formatCode="[$€-2]\ #\ ##,000_);[Red]\([$¥€-2]\ #\ ##,000\)"/>
  </numFmts>
  <fonts count="6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8"/>
      <color indexed="1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80" fontId="3" fillId="0" borderId="21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80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80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81" fontId="0" fillId="0" borderId="38" xfId="0" applyNumberFormat="1" applyFont="1" applyBorder="1" applyAlignment="1" applyProtection="1">
      <alignment horizontal="right" vertical="center"/>
      <protection/>
    </xf>
    <xf numFmtId="181" fontId="0" fillId="0" borderId="39" xfId="0" applyNumberFormat="1" applyFont="1" applyBorder="1" applyAlignment="1" applyProtection="1">
      <alignment horizontal="right" vertical="center"/>
      <protection/>
    </xf>
    <xf numFmtId="181" fontId="7" fillId="0" borderId="40" xfId="0" applyNumberFormat="1" applyFont="1" applyBorder="1" applyAlignment="1" applyProtection="1">
      <alignment horizontal="right" vertical="center"/>
      <protection/>
    </xf>
    <xf numFmtId="182" fontId="7" fillId="0" borderId="41" xfId="0" applyNumberFormat="1" applyFont="1" applyBorder="1" applyAlignment="1" applyProtection="1">
      <alignment horizontal="right" vertical="center"/>
      <protection/>
    </xf>
    <xf numFmtId="181" fontId="0" fillId="0" borderId="40" xfId="0" applyNumberFormat="1" applyFont="1" applyBorder="1" applyAlignment="1" applyProtection="1">
      <alignment horizontal="right" vertical="center"/>
      <protection/>
    </xf>
    <xf numFmtId="181" fontId="0" fillId="0" borderId="41" xfId="0" applyNumberFormat="1" applyFont="1" applyBorder="1" applyAlignment="1" applyProtection="1">
      <alignment horizontal="right" vertical="center"/>
      <protection/>
    </xf>
    <xf numFmtId="181" fontId="7" fillId="0" borderId="39" xfId="0" applyNumberFormat="1" applyFont="1" applyBorder="1" applyAlignment="1" applyProtection="1">
      <alignment horizontal="right" vertical="center"/>
      <protection/>
    </xf>
    <xf numFmtId="182" fontId="7" fillId="0" borderId="39" xfId="0" applyNumberFormat="1" applyFont="1" applyBorder="1" applyAlignment="1" applyProtection="1">
      <alignment horizontal="right" vertical="center"/>
      <protection/>
    </xf>
    <xf numFmtId="181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80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82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82" fontId="0" fillId="0" borderId="27" xfId="0" applyNumberFormat="1" applyFont="1" applyBorder="1" applyAlignment="1" applyProtection="1">
      <alignment horizontal="right" vertical="center"/>
      <protection/>
    </xf>
    <xf numFmtId="181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80" fontId="2" fillId="0" borderId="45" xfId="0" applyNumberFormat="1" applyFont="1" applyBorder="1" applyAlignment="1" applyProtection="1">
      <alignment horizontal="center" vertical="center"/>
      <protection/>
    </xf>
    <xf numFmtId="181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82" fontId="7" fillId="0" borderId="30" xfId="0" applyNumberFormat="1" applyFont="1" applyBorder="1" applyAlignment="1" applyProtection="1">
      <alignment horizontal="right" vertical="center"/>
      <protection/>
    </xf>
    <xf numFmtId="182" fontId="0" fillId="0" borderId="30" xfId="0" applyNumberFormat="1" applyFont="1" applyBorder="1" applyAlignment="1" applyProtection="1">
      <alignment horizontal="right" vertical="center"/>
      <protection/>
    </xf>
    <xf numFmtId="181" fontId="0" fillId="0" borderId="32" xfId="0" applyNumberFormat="1" applyFont="1" applyBorder="1" applyAlignment="1" applyProtection="1">
      <alignment horizontal="right" vertical="center"/>
      <protection/>
    </xf>
    <xf numFmtId="180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82" fontId="7" fillId="0" borderId="47" xfId="0" applyNumberFormat="1" applyFont="1" applyBorder="1" applyAlignment="1" applyProtection="1">
      <alignment horizontal="right" vertical="center"/>
      <protection/>
    </xf>
    <xf numFmtId="182" fontId="7" fillId="0" borderId="31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81" fontId="3" fillId="0" borderId="27" xfId="0" applyNumberFormat="1" applyFont="1" applyBorder="1" applyAlignment="1" applyProtection="1">
      <alignment horizontal="right" vertical="center"/>
      <protection/>
    </xf>
    <xf numFmtId="182" fontId="3" fillId="0" borderId="28" xfId="0" applyNumberFormat="1" applyFont="1" applyBorder="1" applyAlignment="1" applyProtection="1">
      <alignment horizontal="right" vertical="center"/>
      <protection/>
    </xf>
    <xf numFmtId="182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82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80" fontId="3" fillId="34" borderId="46" xfId="0" applyNumberFormat="1" applyFont="1" applyFill="1" applyBorder="1" applyAlignment="1" applyProtection="1">
      <alignment horizontal="center" vertical="center"/>
      <protection/>
    </xf>
    <xf numFmtId="180" fontId="3" fillId="34" borderId="59" xfId="0" applyNumberFormat="1" applyFont="1" applyFill="1" applyBorder="1" applyAlignment="1" applyProtection="1">
      <alignment horizontal="center" vertical="center"/>
      <protection/>
    </xf>
    <xf numFmtId="180" fontId="3" fillId="34" borderId="60" xfId="0" applyNumberFormat="1" applyFont="1" applyFill="1" applyBorder="1" applyAlignment="1" applyProtection="1">
      <alignment horizontal="center" vertical="center"/>
      <protection/>
    </xf>
    <xf numFmtId="180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83" fontId="17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63" fillId="0" borderId="0" xfId="0" applyFont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183" fontId="2" fillId="0" borderId="61" xfId="0" applyNumberFormat="1" applyFont="1" applyBorder="1" applyAlignment="1" applyProtection="1">
      <alignment horizontal="right" vertical="center"/>
      <protection/>
    </xf>
    <xf numFmtId="184" fontId="2" fillId="0" borderId="61" xfId="0" applyNumberFormat="1" applyFont="1" applyBorder="1" applyAlignment="1" applyProtection="1">
      <alignment horizontal="right" vertical="center"/>
      <protection/>
    </xf>
    <xf numFmtId="185" fontId="2" fillId="0" borderId="61" xfId="0" applyNumberFormat="1" applyFont="1" applyBorder="1" applyAlignment="1" applyProtection="1">
      <alignment horizontal="right" vertical="center"/>
      <protection/>
    </xf>
    <xf numFmtId="0" fontId="18" fillId="0" borderId="61" xfId="0" applyFont="1" applyBorder="1" applyAlignment="1" applyProtection="1">
      <alignment vertical="top" wrapText="1"/>
      <protection/>
    </xf>
    <xf numFmtId="0" fontId="19" fillId="0" borderId="61" xfId="0" applyFont="1" applyBorder="1" applyAlignment="1" applyProtection="1">
      <alignment vertical="top"/>
      <protection/>
    </xf>
    <xf numFmtId="189" fontId="19" fillId="0" borderId="61" xfId="0" applyNumberFormat="1" applyFont="1" applyBorder="1" applyAlignment="1" applyProtection="1">
      <alignment vertical="top"/>
      <protection/>
    </xf>
    <xf numFmtId="4" fontId="19" fillId="0" borderId="61" xfId="0" applyNumberFormat="1" applyFont="1" applyBorder="1" applyAlignment="1" applyProtection="1">
      <alignment vertical="top"/>
      <protection/>
    </xf>
    <xf numFmtId="0" fontId="19" fillId="0" borderId="61" xfId="0" applyFont="1" applyBorder="1" applyAlignment="1" applyProtection="1">
      <alignment vertical="top" wrapText="1"/>
      <protection/>
    </xf>
    <xf numFmtId="4" fontId="19" fillId="0" borderId="61" xfId="0" applyNumberFormat="1" applyFont="1" applyBorder="1" applyAlignment="1" applyProtection="1">
      <alignment horizontal="right" vertical="top"/>
      <protection/>
    </xf>
    <xf numFmtId="0" fontId="18" fillId="0" borderId="61" xfId="0" applyFont="1" applyBorder="1" applyAlignment="1" applyProtection="1">
      <alignment horizontal="left" vertical="top" wrapText="1"/>
      <protection/>
    </xf>
    <xf numFmtId="0" fontId="9" fillId="0" borderId="61" xfId="0" applyFont="1" applyBorder="1" applyAlignment="1" applyProtection="1">
      <alignment horizontal="left" vertical="center"/>
      <protection/>
    </xf>
    <xf numFmtId="183" fontId="15" fillId="0" borderId="61" xfId="0" applyNumberFormat="1" applyFont="1" applyBorder="1" applyAlignment="1" applyProtection="1">
      <alignment horizontal="right" vertical="center"/>
      <protection/>
    </xf>
    <xf numFmtId="0" fontId="19" fillId="0" borderId="61" xfId="0" applyFont="1" applyBorder="1" applyAlignment="1" applyProtection="1">
      <alignment horizontal="left" vertical="top" wrapText="1"/>
      <protection/>
    </xf>
    <xf numFmtId="0" fontId="19" fillId="0" borderId="61" xfId="0" applyFont="1" applyBorder="1" applyAlignment="1" applyProtection="1">
      <alignment horizontal="left" vertical="top"/>
      <protection/>
    </xf>
    <xf numFmtId="0" fontId="0" fillId="0" borderId="61" xfId="0" applyBorder="1" applyAlignment="1" applyProtection="1">
      <alignment horizontal="left" vertical="top"/>
      <protection/>
    </xf>
    <xf numFmtId="4" fontId="19" fillId="0" borderId="61" xfId="0" applyNumberFormat="1" applyFont="1" applyBorder="1" applyAlignment="1" applyProtection="1">
      <alignment horizontal="center" vertical="top"/>
      <protection/>
    </xf>
    <xf numFmtId="0" fontId="2" fillId="0" borderId="61" xfId="0" applyFont="1" applyBorder="1" applyAlignment="1" applyProtection="1">
      <alignment horizontal="center" vertical="center"/>
      <protection/>
    </xf>
    <xf numFmtId="188" fontId="19" fillId="0" borderId="61" xfId="0" applyNumberFormat="1" applyFont="1" applyBorder="1" applyAlignment="1" applyProtection="1">
      <alignment vertical="top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184" fontId="9" fillId="0" borderId="61" xfId="0" applyNumberFormat="1" applyFont="1" applyBorder="1" applyAlignment="1" applyProtection="1">
      <alignment horizontal="right" vertical="center"/>
      <protection/>
    </xf>
    <xf numFmtId="183" fontId="9" fillId="0" borderId="61" xfId="0" applyNumberFormat="1" applyFont="1" applyBorder="1" applyAlignment="1" applyProtection="1">
      <alignment horizontal="right" vertical="center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2" fillId="33" borderId="61" xfId="0" applyFont="1" applyFill="1" applyBorder="1" applyAlignment="1" applyProtection="1">
      <alignment horizontal="left"/>
      <protection/>
    </xf>
    <xf numFmtId="181" fontId="2" fillId="0" borderId="61" xfId="0" applyNumberFormat="1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15" fillId="0" borderId="61" xfId="0" applyFont="1" applyBorder="1" applyAlignment="1" applyProtection="1">
      <alignment horizontal="left" vertical="center"/>
      <protection/>
    </xf>
    <xf numFmtId="181" fontId="9" fillId="0" borderId="61" xfId="0" applyNumberFormat="1" applyFont="1" applyBorder="1" applyAlignment="1" applyProtection="1">
      <alignment horizontal="right" vertical="center"/>
      <protection/>
    </xf>
    <xf numFmtId="0" fontId="14" fillId="0" borderId="61" xfId="0" applyFont="1" applyBorder="1" applyAlignment="1">
      <alignment horizontal="left" wrapText="1"/>
    </xf>
    <xf numFmtId="0" fontId="19" fillId="0" borderId="61" xfId="0" applyFont="1" applyBorder="1" applyAlignment="1" applyProtection="1">
      <alignment horizontal="left" vertical="center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18" fillId="0" borderId="61" xfId="0" applyFont="1" applyBorder="1" applyAlignment="1" applyProtection="1">
      <alignment horizontal="left" vertical="center"/>
      <protection/>
    </xf>
    <xf numFmtId="2" fontId="19" fillId="0" borderId="61" xfId="0" applyNumberFormat="1" applyFont="1" applyBorder="1" applyAlignment="1" applyProtection="1">
      <alignment horizontal="left" vertical="top"/>
      <protection/>
    </xf>
    <xf numFmtId="183" fontId="3" fillId="0" borderId="62" xfId="0" applyNumberFormat="1" applyFont="1" applyBorder="1" applyAlignment="1">
      <alignment horizontal="right"/>
    </xf>
    <xf numFmtId="0" fontId="19" fillId="0" borderId="62" xfId="0" applyFont="1" applyBorder="1" applyAlignment="1">
      <alignment horizontal="left" wrapText="1"/>
    </xf>
    <xf numFmtId="183" fontId="19" fillId="0" borderId="62" xfId="0" applyNumberFormat="1" applyFont="1" applyBorder="1" applyAlignment="1">
      <alignment horizontal="right"/>
    </xf>
    <xf numFmtId="0" fontId="19" fillId="0" borderId="61" xfId="0" applyFont="1" applyBorder="1" applyAlignment="1" applyProtection="1">
      <alignment horizontal="center" vertical="top"/>
      <protection/>
    </xf>
    <xf numFmtId="0" fontId="19" fillId="0" borderId="62" xfId="0" applyFont="1" applyBorder="1" applyAlignment="1">
      <alignment horizontal="left" vertical="top" wrapText="1"/>
    </xf>
    <xf numFmtId="4" fontId="19" fillId="0" borderId="61" xfId="0" applyNumberFormat="1" applyFont="1" applyBorder="1" applyAlignment="1" applyProtection="1">
      <alignment horizontal="left" vertical="top"/>
      <protection/>
    </xf>
    <xf numFmtId="0" fontId="19" fillId="0" borderId="62" xfId="0" applyFont="1" applyBorder="1" applyAlignment="1">
      <alignment vertical="top" wrapText="1"/>
    </xf>
    <xf numFmtId="183" fontId="19" fillId="0" borderId="62" xfId="0" applyNumberFormat="1" applyFont="1" applyBorder="1" applyAlignment="1">
      <alignment vertical="top"/>
    </xf>
    <xf numFmtId="2" fontId="19" fillId="0" borderId="61" xfId="0" applyNumberFormat="1" applyFont="1" applyBorder="1" applyAlignment="1" applyProtection="1">
      <alignment vertical="top"/>
      <protection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62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83" fontId="26" fillId="0" borderId="0" xfId="0" applyNumberFormat="1" applyFont="1" applyAlignment="1">
      <alignment horizontal="right"/>
    </xf>
    <xf numFmtId="171" fontId="19" fillId="0" borderId="62" xfId="0" applyNumberFormat="1" applyFont="1" applyBorder="1" applyAlignment="1">
      <alignment vertical="top"/>
    </xf>
    <xf numFmtId="171" fontId="21" fillId="0" borderId="0" xfId="0" applyNumberFormat="1" applyFont="1" applyAlignment="1">
      <alignment vertical="top"/>
    </xf>
    <xf numFmtId="171" fontId="22" fillId="0" borderId="0" xfId="0" applyNumberFormat="1" applyFont="1" applyAlignment="1">
      <alignment vertical="top"/>
    </xf>
    <xf numFmtId="171" fontId="19" fillId="0" borderId="62" xfId="0" applyNumberFormat="1" applyFont="1" applyBorder="1" applyAlignment="1">
      <alignment vertical="center"/>
    </xf>
    <xf numFmtId="171" fontId="19" fillId="0" borderId="62" xfId="0" applyNumberFormat="1" applyFont="1" applyBorder="1" applyAlignment="1">
      <alignment horizontal="center" vertical="top"/>
    </xf>
    <xf numFmtId="171" fontId="19" fillId="0" borderId="61" xfId="0" applyNumberFormat="1" applyFont="1" applyBorder="1" applyAlignment="1" applyProtection="1">
      <alignment vertical="top"/>
      <protection/>
    </xf>
    <xf numFmtId="183" fontId="23" fillId="0" borderId="62" xfId="0" applyNumberFormat="1" applyFont="1" applyBorder="1" applyAlignment="1">
      <alignment horizontal="right"/>
    </xf>
    <xf numFmtId="171" fontId="23" fillId="0" borderId="62" xfId="0" applyNumberFormat="1" applyFont="1" applyBorder="1" applyAlignment="1">
      <alignment vertical="top"/>
    </xf>
    <xf numFmtId="171" fontId="19" fillId="0" borderId="61" xfId="0" applyNumberFormat="1" applyFont="1" applyBorder="1" applyAlignment="1" applyProtection="1">
      <alignment horizontal="right" vertical="top"/>
      <protection/>
    </xf>
    <xf numFmtId="0" fontId="19" fillId="0" borderId="61" xfId="0" applyFont="1" applyBorder="1" applyAlignment="1" applyProtection="1">
      <alignment horizontal="right" vertical="top"/>
      <protection/>
    </xf>
    <xf numFmtId="2" fontId="19" fillId="0" borderId="61" xfId="0" applyNumberFormat="1" applyFont="1" applyBorder="1" applyAlignment="1" applyProtection="1">
      <alignment horizontal="right" vertical="center"/>
      <protection/>
    </xf>
    <xf numFmtId="0" fontId="19" fillId="0" borderId="61" xfId="0" applyFont="1" applyBorder="1" applyAlignment="1" applyProtection="1">
      <alignment horizontal="right" vertical="center"/>
      <protection/>
    </xf>
    <xf numFmtId="2" fontId="19" fillId="0" borderId="61" xfId="0" applyNumberFormat="1" applyFont="1" applyBorder="1" applyAlignment="1" applyProtection="1">
      <alignment horizontal="right" vertical="top"/>
      <protection/>
    </xf>
    <xf numFmtId="2" fontId="20" fillId="0" borderId="61" xfId="0" applyNumberFormat="1" applyFont="1" applyBorder="1" applyAlignment="1" applyProtection="1">
      <alignment horizontal="right" vertical="top"/>
      <protection/>
    </xf>
    <xf numFmtId="171" fontId="19" fillId="0" borderId="61" xfId="0" applyNumberFormat="1" applyFont="1" applyBorder="1" applyAlignment="1" applyProtection="1">
      <alignment horizontal="center" vertical="top"/>
      <protection/>
    </xf>
    <xf numFmtId="0" fontId="3" fillId="33" borderId="61" xfId="0" applyFont="1" applyFill="1" applyBorder="1" applyAlignment="1" applyProtection="1">
      <alignment horizontal="center"/>
      <protection/>
    </xf>
    <xf numFmtId="0" fontId="19" fillId="0" borderId="62" xfId="0" applyFont="1" applyBorder="1" applyAlignment="1">
      <alignment horizontal="left" vertical="center" wrapText="1"/>
    </xf>
    <xf numFmtId="183" fontId="19" fillId="0" borderId="62" xfId="0" applyNumberFormat="1" applyFont="1" applyBorder="1" applyAlignment="1">
      <alignment horizontal="right" vertical="center"/>
    </xf>
    <xf numFmtId="171" fontId="19" fillId="0" borderId="61" xfId="0" applyNumberFormat="1" applyFont="1" applyBorder="1" applyAlignment="1" applyProtection="1">
      <alignment horizontal="right" vertical="center"/>
      <protection/>
    </xf>
    <xf numFmtId="4" fontId="19" fillId="0" borderId="61" xfId="0" applyNumberFormat="1" applyFont="1" applyBorder="1" applyAlignment="1" applyProtection="1">
      <alignment horizontal="right" vertical="center"/>
      <protection/>
    </xf>
    <xf numFmtId="0" fontId="27" fillId="0" borderId="61" xfId="0" applyFont="1" applyBorder="1" applyAlignment="1" applyProtection="1">
      <alignment horizontal="center" vertical="center"/>
      <protection/>
    </xf>
    <xf numFmtId="0" fontId="27" fillId="0" borderId="61" xfId="0" applyFont="1" applyBorder="1" applyAlignment="1" applyProtection="1">
      <alignment horizontal="center" vertical="top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0" fillId="35" borderId="61" xfId="0" applyFill="1" applyBorder="1" applyAlignment="1" applyProtection="1">
      <alignment horizontal="left" vertical="top" wrapText="1"/>
      <protection/>
    </xf>
    <xf numFmtId="0" fontId="2" fillId="35" borderId="61" xfId="0" applyFont="1" applyFill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E5" sqref="E5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7.25" customHeight="1">
      <c r="A5" s="16"/>
      <c r="B5" s="17" t="s">
        <v>1</v>
      </c>
      <c r="C5" s="17"/>
      <c r="D5" s="17"/>
      <c r="E5" s="18" t="s">
        <v>146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ht="17.25" customHeight="1" hidden="1">
      <c r="A6" s="16"/>
      <c r="B6" s="17" t="s">
        <v>4</v>
      </c>
      <c r="C6" s="17"/>
      <c r="D6" s="17"/>
      <c r="E6" s="23" t="s">
        <v>5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5.75" customHeight="1">
      <c r="A7" s="16"/>
      <c r="B7" s="17" t="s">
        <v>6</v>
      </c>
      <c r="C7" s="17"/>
      <c r="D7" s="17"/>
      <c r="E7" s="138"/>
      <c r="F7" s="17"/>
      <c r="G7" s="17"/>
      <c r="H7" s="17"/>
      <c r="I7" s="17"/>
      <c r="J7" s="24"/>
      <c r="K7" s="17"/>
      <c r="L7" s="17"/>
      <c r="M7" s="17"/>
      <c r="N7" s="17"/>
      <c r="O7" s="17" t="s">
        <v>7</v>
      </c>
      <c r="P7" s="23"/>
      <c r="Q7" s="26"/>
      <c r="R7" s="24"/>
      <c r="S7" s="22"/>
    </row>
    <row r="8" spans="1:19" ht="17.25" customHeight="1" hidden="1">
      <c r="A8" s="16"/>
      <c r="B8" s="17" t="s">
        <v>8</v>
      </c>
      <c r="C8" s="17"/>
      <c r="D8" s="17"/>
      <c r="E8" s="27" t="s">
        <v>3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5.75" customHeight="1">
      <c r="A9" s="16"/>
      <c r="B9" s="17" t="s">
        <v>9</v>
      </c>
      <c r="C9" s="17"/>
      <c r="D9" s="17"/>
      <c r="E9" s="28"/>
      <c r="F9" s="29"/>
      <c r="G9" s="29"/>
      <c r="H9" s="29"/>
      <c r="I9" s="29"/>
      <c r="J9" s="30"/>
      <c r="K9" s="17"/>
      <c r="L9" s="17"/>
      <c r="M9" s="17"/>
      <c r="N9" s="17"/>
      <c r="O9" s="17" t="s">
        <v>10</v>
      </c>
      <c r="P9" s="31"/>
      <c r="Q9" s="32"/>
      <c r="R9" s="30"/>
      <c r="S9" s="22"/>
    </row>
    <row r="10" spans="1:19" ht="17.25" customHeight="1" hidden="1">
      <c r="A10" s="16"/>
      <c r="B10" s="17" t="s">
        <v>11</v>
      </c>
      <c r="C10" s="17"/>
      <c r="D10" s="17"/>
      <c r="E10" s="33" t="s">
        <v>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12</v>
      </c>
      <c r="C11" s="17"/>
      <c r="D11" s="17"/>
      <c r="E11" s="33" t="s">
        <v>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13</v>
      </c>
      <c r="C12" s="17"/>
      <c r="D12" s="17"/>
      <c r="E12" s="33" t="s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3" t="s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3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3" t="s">
        <v>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3" t="s"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3" t="s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3" t="s">
        <v>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3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3" t="s">
        <v>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3" t="s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3" t="s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3" t="s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3" t="s">
        <v>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14</v>
      </c>
      <c r="P25" s="17" t="s">
        <v>15</v>
      </c>
      <c r="Q25" s="17"/>
      <c r="R25" s="17"/>
      <c r="S25" s="22"/>
    </row>
    <row r="26" spans="1:19" ht="17.25" customHeight="1">
      <c r="A26" s="16"/>
      <c r="B26" s="17" t="s">
        <v>16</v>
      </c>
      <c r="C26" s="17"/>
      <c r="D26" s="17"/>
      <c r="E26" s="18"/>
      <c r="F26" s="19"/>
      <c r="G26" s="19"/>
      <c r="H26" s="19"/>
      <c r="I26" s="19"/>
      <c r="J26" s="20"/>
      <c r="K26" s="17"/>
      <c r="L26" s="17"/>
      <c r="M26" s="17"/>
      <c r="N26" s="17"/>
      <c r="O26" s="34"/>
      <c r="P26" s="35"/>
      <c r="Q26" s="36"/>
      <c r="R26" s="37"/>
      <c r="S26" s="22"/>
    </row>
    <row r="27" spans="1:19" ht="17.25" customHeight="1">
      <c r="A27" s="16"/>
      <c r="B27" s="17" t="s">
        <v>17</v>
      </c>
      <c r="C27" s="17"/>
      <c r="D27" s="17"/>
      <c r="E27" s="23"/>
      <c r="F27" s="17"/>
      <c r="G27" s="17"/>
      <c r="H27" s="17"/>
      <c r="I27" s="17"/>
      <c r="J27" s="24"/>
      <c r="K27" s="17"/>
      <c r="L27" s="17"/>
      <c r="M27" s="17"/>
      <c r="N27" s="17"/>
      <c r="O27" s="34"/>
      <c r="P27" s="35"/>
      <c r="Q27" s="36"/>
      <c r="R27" s="37"/>
      <c r="S27" s="22"/>
    </row>
    <row r="28" spans="1:19" ht="17.25" customHeight="1">
      <c r="A28" s="16"/>
      <c r="B28" s="17" t="s">
        <v>18</v>
      </c>
      <c r="C28" s="17"/>
      <c r="D28" s="17"/>
      <c r="E28" s="137"/>
      <c r="F28" s="17"/>
      <c r="G28" s="17"/>
      <c r="H28" s="17"/>
      <c r="I28" s="17"/>
      <c r="J28" s="24"/>
      <c r="K28" s="17"/>
      <c r="L28" s="17"/>
      <c r="M28" s="17"/>
      <c r="N28" s="17"/>
      <c r="O28" s="34"/>
      <c r="P28" s="215"/>
      <c r="Q28" s="216"/>
      <c r="R28" s="217"/>
      <c r="S28" s="22"/>
    </row>
    <row r="29" spans="1:19" ht="17.25" customHeight="1">
      <c r="A29" s="16"/>
      <c r="B29" s="17"/>
      <c r="C29" s="17"/>
      <c r="D29" s="17"/>
      <c r="E29" s="31"/>
      <c r="F29" s="29"/>
      <c r="G29" s="29"/>
      <c r="H29" s="29"/>
      <c r="I29" s="29"/>
      <c r="J29" s="30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8" t="s">
        <v>19</v>
      </c>
      <c r="F30" s="17"/>
      <c r="G30" s="17" t="s">
        <v>20</v>
      </c>
      <c r="H30" s="17"/>
      <c r="I30" s="17"/>
      <c r="J30" s="17"/>
      <c r="K30" s="17"/>
      <c r="L30" s="17"/>
      <c r="M30" s="17"/>
      <c r="N30" s="17"/>
      <c r="O30" s="38" t="s">
        <v>21</v>
      </c>
      <c r="P30" s="26"/>
      <c r="Q30" s="26"/>
      <c r="R30" s="39"/>
      <c r="S30" s="22"/>
    </row>
    <row r="31" spans="1:19" ht="17.25" customHeight="1">
      <c r="A31" s="16"/>
      <c r="B31" s="17"/>
      <c r="C31" s="17"/>
      <c r="D31" s="17"/>
      <c r="E31" s="34"/>
      <c r="F31" s="17"/>
      <c r="G31" s="35"/>
      <c r="H31" s="40"/>
      <c r="I31" s="41"/>
      <c r="J31" s="17"/>
      <c r="K31" s="17"/>
      <c r="L31" s="17"/>
      <c r="M31" s="17"/>
      <c r="N31" s="17"/>
      <c r="O31" s="42"/>
      <c r="P31" s="26"/>
      <c r="Q31" s="26"/>
      <c r="R31" s="43"/>
      <c r="S31" s="22"/>
    </row>
    <row r="32" spans="1:19" ht="8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0.25" customHeight="1">
      <c r="A33" s="47"/>
      <c r="B33" s="48"/>
      <c r="C33" s="48"/>
      <c r="D33" s="48"/>
      <c r="E33" s="49" t="s">
        <v>22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0"/>
    </row>
    <row r="34" spans="1:19" ht="20.25" customHeight="1">
      <c r="A34" s="51" t="s">
        <v>23</v>
      </c>
      <c r="B34" s="52"/>
      <c r="C34" s="52"/>
      <c r="D34" s="53"/>
      <c r="E34" s="54" t="s">
        <v>24</v>
      </c>
      <c r="F34" s="53"/>
      <c r="G34" s="54" t="s">
        <v>25</v>
      </c>
      <c r="H34" s="52"/>
      <c r="I34" s="53"/>
      <c r="J34" s="54" t="s">
        <v>26</v>
      </c>
      <c r="K34" s="52"/>
      <c r="L34" s="54" t="s">
        <v>27</v>
      </c>
      <c r="M34" s="52"/>
      <c r="N34" s="52"/>
      <c r="O34" s="53"/>
      <c r="P34" s="54" t="s">
        <v>28</v>
      </c>
      <c r="Q34" s="52"/>
      <c r="R34" s="52"/>
      <c r="S34" s="55"/>
    </row>
    <row r="35" spans="1:19" ht="20.25" customHeight="1">
      <c r="A35" s="56"/>
      <c r="B35" s="57"/>
      <c r="C35" s="57"/>
      <c r="D35" s="58">
        <v>0</v>
      </c>
      <c r="E35" s="59">
        <f>IF(D35=0,0,R47/D35)</f>
        <v>0</v>
      </c>
      <c r="F35" s="60"/>
      <c r="G35" s="61"/>
      <c r="H35" s="57"/>
      <c r="I35" s="58">
        <v>0</v>
      </c>
      <c r="J35" s="59">
        <f>IF(I35=0,0,R47/I35)</f>
        <v>0</v>
      </c>
      <c r="K35" s="62"/>
      <c r="L35" s="61"/>
      <c r="M35" s="57"/>
      <c r="N35" s="57"/>
      <c r="O35" s="58">
        <v>0</v>
      </c>
      <c r="P35" s="61"/>
      <c r="Q35" s="57"/>
      <c r="R35" s="63">
        <f>IF(O35=0,0,R47/O35)</f>
        <v>0</v>
      </c>
      <c r="S35" s="64"/>
    </row>
    <row r="36" spans="1:19" ht="20.25" customHeight="1">
      <c r="A36" s="47"/>
      <c r="B36" s="48"/>
      <c r="C36" s="48"/>
      <c r="D36" s="48"/>
      <c r="E36" s="49" t="s">
        <v>29</v>
      </c>
      <c r="F36" s="48"/>
      <c r="G36" s="48"/>
      <c r="H36" s="48"/>
      <c r="I36" s="48"/>
      <c r="J36" s="65" t="s">
        <v>30</v>
      </c>
      <c r="K36" s="48"/>
      <c r="L36" s="48"/>
      <c r="M36" s="48"/>
      <c r="N36" s="48"/>
      <c r="O36" s="48"/>
      <c r="P36" s="48"/>
      <c r="Q36" s="48"/>
      <c r="R36" s="48"/>
      <c r="S36" s="50"/>
    </row>
    <row r="37" spans="1:19" ht="20.25" customHeight="1">
      <c r="A37" s="66" t="s">
        <v>31</v>
      </c>
      <c r="B37" s="67"/>
      <c r="C37" s="68" t="s">
        <v>32</v>
      </c>
      <c r="D37" s="69"/>
      <c r="E37" s="69"/>
      <c r="F37" s="70"/>
      <c r="G37" s="66" t="s">
        <v>33</v>
      </c>
      <c r="H37" s="71"/>
      <c r="I37" s="68" t="s">
        <v>34</v>
      </c>
      <c r="J37" s="69"/>
      <c r="K37" s="69"/>
      <c r="L37" s="66" t="s">
        <v>35</v>
      </c>
      <c r="M37" s="71"/>
      <c r="N37" s="68" t="s">
        <v>36</v>
      </c>
      <c r="O37" s="69"/>
      <c r="P37" s="69"/>
      <c r="Q37" s="69"/>
      <c r="R37" s="69"/>
      <c r="S37" s="70"/>
    </row>
    <row r="38" spans="1:19" ht="20.25" customHeight="1">
      <c r="A38" s="72">
        <v>1</v>
      </c>
      <c r="B38" s="73" t="s">
        <v>37</v>
      </c>
      <c r="C38" s="20"/>
      <c r="D38" s="74" t="s">
        <v>38</v>
      </c>
      <c r="E38" s="75">
        <v>0</v>
      </c>
      <c r="F38" s="76"/>
      <c r="G38" s="72">
        <v>8</v>
      </c>
      <c r="H38" s="77" t="s">
        <v>39</v>
      </c>
      <c r="I38" s="37"/>
      <c r="J38" s="78">
        <v>0</v>
      </c>
      <c r="K38" s="79"/>
      <c r="L38" s="72">
        <v>13</v>
      </c>
      <c r="M38" s="35" t="s">
        <v>40</v>
      </c>
      <c r="N38" s="40"/>
      <c r="O38" s="40"/>
      <c r="P38" s="80">
        <f>M48</f>
        <v>0</v>
      </c>
      <c r="Q38" s="81" t="s">
        <v>41</v>
      </c>
      <c r="R38" s="75">
        <v>0</v>
      </c>
      <c r="S38" s="76"/>
    </row>
    <row r="39" spans="1:19" ht="20.25" customHeight="1">
      <c r="A39" s="72">
        <v>2</v>
      </c>
      <c r="B39" s="82"/>
      <c r="C39" s="30"/>
      <c r="D39" s="74" t="s">
        <v>42</v>
      </c>
      <c r="E39" s="75">
        <v>0</v>
      </c>
      <c r="F39" s="76"/>
      <c r="G39" s="72">
        <v>9</v>
      </c>
      <c r="H39" s="17" t="s">
        <v>43</v>
      </c>
      <c r="I39" s="74"/>
      <c r="J39" s="78">
        <v>0</v>
      </c>
      <c r="K39" s="79"/>
      <c r="L39" s="72">
        <v>14</v>
      </c>
      <c r="M39" s="35" t="s">
        <v>44</v>
      </c>
      <c r="N39" s="40"/>
      <c r="O39" s="40"/>
      <c r="P39" s="80">
        <f>M48</f>
        <v>0</v>
      </c>
      <c r="Q39" s="81" t="s">
        <v>41</v>
      </c>
      <c r="R39" s="75">
        <v>0</v>
      </c>
      <c r="S39" s="76"/>
    </row>
    <row r="40" spans="1:19" ht="20.25" customHeight="1">
      <c r="A40" s="72">
        <v>3</v>
      </c>
      <c r="B40" s="73" t="s">
        <v>45</v>
      </c>
      <c r="C40" s="20"/>
      <c r="D40" s="74" t="s">
        <v>38</v>
      </c>
      <c r="E40" s="75">
        <f>SUMIF(Rozpocet!M1:M18,32,Rozpocet!G1:G18)</f>
        <v>0</v>
      </c>
      <c r="F40" s="76"/>
      <c r="G40" s="72">
        <v>10</v>
      </c>
      <c r="H40" s="77" t="s">
        <v>46</v>
      </c>
      <c r="I40" s="37"/>
      <c r="J40" s="78">
        <v>0</v>
      </c>
      <c r="K40" s="79"/>
      <c r="L40" s="72">
        <v>15</v>
      </c>
      <c r="M40" s="35" t="s">
        <v>47</v>
      </c>
      <c r="N40" s="40"/>
      <c r="O40" s="40"/>
      <c r="P40" s="80">
        <f>M48</f>
        <v>0</v>
      </c>
      <c r="Q40" s="81" t="s">
        <v>41</v>
      </c>
      <c r="R40" s="75">
        <v>0</v>
      </c>
      <c r="S40" s="76"/>
    </row>
    <row r="41" spans="1:19" ht="20.25" customHeight="1">
      <c r="A41" s="72">
        <v>4</v>
      </c>
      <c r="B41" s="82"/>
      <c r="C41" s="30"/>
      <c r="D41" s="74" t="s">
        <v>42</v>
      </c>
      <c r="E41" s="75">
        <f>SUMIF(Rozpocet!M2:M18,16,Rozpocet!G2:G18)+SUMIF(Rozpocet!M2:M18,128,Rozpocet!G2:G18)</f>
        <v>0</v>
      </c>
      <c r="F41" s="76"/>
      <c r="G41" s="72">
        <v>11</v>
      </c>
      <c r="H41" s="77"/>
      <c r="I41" s="37"/>
      <c r="J41" s="78">
        <v>0</v>
      </c>
      <c r="K41" s="79"/>
      <c r="L41" s="72">
        <v>16</v>
      </c>
      <c r="M41" s="35" t="s">
        <v>48</v>
      </c>
      <c r="N41" s="40"/>
      <c r="O41" s="40"/>
      <c r="P41" s="80">
        <f>M48</f>
        <v>0</v>
      </c>
      <c r="Q41" s="81" t="s">
        <v>41</v>
      </c>
      <c r="R41" s="75">
        <v>0</v>
      </c>
      <c r="S41" s="76"/>
    </row>
    <row r="42" spans="1:19" ht="20.25" customHeight="1">
      <c r="A42" s="72">
        <v>5</v>
      </c>
      <c r="B42" s="73" t="s">
        <v>49</v>
      </c>
      <c r="C42" s="20"/>
      <c r="D42" s="74" t="s">
        <v>38</v>
      </c>
      <c r="E42" s="75">
        <f>SUMIF(Rozpocet!M2:M18,256,Rozpocet!G2:G18)</f>
        <v>0</v>
      </c>
      <c r="F42" s="76"/>
      <c r="G42" s="83"/>
      <c r="H42" s="40"/>
      <c r="I42" s="37"/>
      <c r="J42" s="84"/>
      <c r="K42" s="79"/>
      <c r="L42" s="72">
        <v>17</v>
      </c>
      <c r="M42" s="35" t="s">
        <v>50</v>
      </c>
      <c r="N42" s="40"/>
      <c r="O42" s="40"/>
      <c r="P42" s="80">
        <f>M48</f>
        <v>0</v>
      </c>
      <c r="Q42" s="81" t="s">
        <v>41</v>
      </c>
      <c r="R42" s="75">
        <v>0</v>
      </c>
      <c r="S42" s="76"/>
    </row>
    <row r="43" spans="1:19" ht="20.25" customHeight="1">
      <c r="A43" s="72">
        <v>6</v>
      </c>
      <c r="B43" s="82"/>
      <c r="C43" s="30"/>
      <c r="D43" s="74" t="s">
        <v>42</v>
      </c>
      <c r="E43" s="75">
        <f>SUMIF(Rozpocet!M3:M18,64,Rozpocet!G3:G18)</f>
        <v>0</v>
      </c>
      <c r="F43" s="76"/>
      <c r="G43" s="83"/>
      <c r="H43" s="40"/>
      <c r="I43" s="37"/>
      <c r="J43" s="84"/>
      <c r="K43" s="79"/>
      <c r="L43" s="72">
        <v>18</v>
      </c>
      <c r="M43" s="77" t="s">
        <v>51</v>
      </c>
      <c r="N43" s="40"/>
      <c r="O43" s="40"/>
      <c r="P43" s="40"/>
      <c r="Q43" s="40"/>
      <c r="R43" s="75">
        <f>SUMIF(Rozpocet!M3:M18,1024,Rozpocet!G3:G18)</f>
        <v>0</v>
      </c>
      <c r="S43" s="76"/>
    </row>
    <row r="44" spans="1:19" ht="20.25" customHeight="1">
      <c r="A44" s="72">
        <v>7</v>
      </c>
      <c r="B44" s="85" t="s">
        <v>52</v>
      </c>
      <c r="C44" s="40"/>
      <c r="D44" s="37"/>
      <c r="E44" s="86">
        <f>SUM(E38:E43)</f>
        <v>0</v>
      </c>
      <c r="F44" s="50"/>
      <c r="G44" s="72">
        <v>12</v>
      </c>
      <c r="H44" s="85" t="s">
        <v>53</v>
      </c>
      <c r="I44" s="37"/>
      <c r="J44" s="87">
        <f>SUM(J38:J41)</f>
        <v>0</v>
      </c>
      <c r="K44" s="88"/>
      <c r="L44" s="72">
        <v>19</v>
      </c>
      <c r="M44" s="85" t="s">
        <v>54</v>
      </c>
      <c r="N44" s="40"/>
      <c r="O44" s="40"/>
      <c r="P44" s="40"/>
      <c r="Q44" s="76"/>
      <c r="R44" s="86">
        <f>SUM(R38:R43)</f>
        <v>0</v>
      </c>
      <c r="S44" s="50"/>
    </row>
    <row r="45" spans="1:19" ht="20.25" customHeight="1">
      <c r="A45" s="89">
        <v>20</v>
      </c>
      <c r="B45" s="90" t="s">
        <v>55</v>
      </c>
      <c r="C45" s="91"/>
      <c r="D45" s="92"/>
      <c r="E45" s="93">
        <f>SUMIF(Rozpocet!M3:M18,512,Rozpocet!G3:G18)</f>
        <v>0</v>
      </c>
      <c r="F45" s="46"/>
      <c r="G45" s="89">
        <v>21</v>
      </c>
      <c r="H45" s="90" t="s">
        <v>56</v>
      </c>
      <c r="I45" s="92"/>
      <c r="J45" s="94">
        <v>0</v>
      </c>
      <c r="K45" s="95">
        <f>M48</f>
        <v>0</v>
      </c>
      <c r="L45" s="89">
        <v>22</v>
      </c>
      <c r="M45" s="90" t="s">
        <v>57</v>
      </c>
      <c r="N45" s="91"/>
      <c r="O45" s="45"/>
      <c r="P45" s="45"/>
      <c r="Q45" s="45"/>
      <c r="R45" s="93">
        <f>SUMIF(Rozpocet!M3:M18,"&lt;4",Rozpocet!G3:G18)+SUMIF(Rozpocet!M3:M18,"&gt;1024",Rozpocet!G3:G18)</f>
        <v>0</v>
      </c>
      <c r="S45" s="46"/>
    </row>
    <row r="46" spans="1:19" ht="20.25" customHeight="1">
      <c r="A46" s="96" t="s">
        <v>17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6" t="s">
        <v>58</v>
      </c>
      <c r="M46" s="53"/>
      <c r="N46" s="68" t="s">
        <v>59</v>
      </c>
      <c r="O46" s="52"/>
      <c r="P46" s="52"/>
      <c r="Q46" s="52"/>
      <c r="R46" s="52"/>
      <c r="S46" s="55"/>
    </row>
    <row r="47" spans="1:19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2">
        <v>23</v>
      </c>
      <c r="M47" s="77" t="s">
        <v>60</v>
      </c>
      <c r="N47" s="40"/>
      <c r="O47" s="40"/>
      <c r="P47" s="40"/>
      <c r="Q47" s="76"/>
      <c r="R47" s="149"/>
      <c r="S47" s="50"/>
    </row>
    <row r="48" spans="1:19" ht="20.25" customHeight="1">
      <c r="A48" s="100" t="s">
        <v>61</v>
      </c>
      <c r="B48" s="29"/>
      <c r="C48" s="29"/>
      <c r="D48" s="29"/>
      <c r="E48" s="29"/>
      <c r="F48" s="30"/>
      <c r="G48" s="101" t="s">
        <v>62</v>
      </c>
      <c r="H48" s="29"/>
      <c r="I48" s="29"/>
      <c r="J48" s="29"/>
      <c r="K48" s="29"/>
      <c r="L48" s="72">
        <v>24</v>
      </c>
      <c r="M48" s="102">
        <v>0</v>
      </c>
      <c r="N48" s="37" t="s">
        <v>41</v>
      </c>
      <c r="O48" s="103">
        <f>R47-O49</f>
        <v>0</v>
      </c>
      <c r="P48" s="29" t="s">
        <v>63</v>
      </c>
      <c r="Q48" s="29"/>
      <c r="R48" s="104">
        <f>ROUND(O48*M48/100,2)</f>
        <v>0</v>
      </c>
      <c r="S48" s="105"/>
    </row>
    <row r="49" spans="1:19" ht="20.25" customHeight="1">
      <c r="A49" s="106" t="s">
        <v>16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2">
        <v>25</v>
      </c>
      <c r="M49" s="102">
        <v>0</v>
      </c>
      <c r="N49" s="37" t="s">
        <v>41</v>
      </c>
      <c r="O49" s="103">
        <f>ROUND(SUMIF(Rozpocet!L3:L18,M49,Rozpocet!G3:G18)+SUMIF(P38:P42,M49,R38:R42)+IF(K45=M49,J45,0),2)</f>
        <v>0</v>
      </c>
      <c r="P49" s="40" t="s">
        <v>63</v>
      </c>
      <c r="Q49" s="40"/>
      <c r="R49" s="75">
        <f>ROUND(O49*M49/100,2)</f>
        <v>0</v>
      </c>
      <c r="S49" s="76"/>
    </row>
    <row r="50" spans="1:19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8" t="s">
        <v>64</v>
      </c>
      <c r="N50" s="91"/>
      <c r="O50" s="91"/>
      <c r="P50" s="91"/>
      <c r="Q50" s="45"/>
      <c r="R50" s="109"/>
      <c r="S50" s="110"/>
    </row>
    <row r="51" spans="1:19" ht="20.25" customHeight="1">
      <c r="A51" s="100" t="s">
        <v>65</v>
      </c>
      <c r="B51" s="29"/>
      <c r="C51" s="29"/>
      <c r="D51" s="29"/>
      <c r="E51" s="29"/>
      <c r="F51" s="30"/>
      <c r="G51" s="101" t="s">
        <v>62</v>
      </c>
      <c r="H51" s="29"/>
      <c r="I51" s="29"/>
      <c r="J51" s="29"/>
      <c r="K51" s="29"/>
      <c r="L51" s="66" t="s">
        <v>66</v>
      </c>
      <c r="M51" s="53"/>
      <c r="N51" s="68" t="s">
        <v>67</v>
      </c>
      <c r="O51" s="52"/>
      <c r="P51" s="52"/>
      <c r="Q51" s="52"/>
      <c r="R51" s="111"/>
      <c r="S51" s="55"/>
    </row>
    <row r="52" spans="1:19" ht="20.25" customHeight="1">
      <c r="A52" s="106" t="s">
        <v>18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2">
        <v>27</v>
      </c>
      <c r="M52" s="77" t="s">
        <v>68</v>
      </c>
      <c r="N52" s="40"/>
      <c r="O52" s="40"/>
      <c r="P52" s="40"/>
      <c r="Q52" s="37"/>
      <c r="R52" s="75">
        <v>0</v>
      </c>
      <c r="S52" s="76"/>
    </row>
    <row r="53" spans="1:19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2">
        <v>28</v>
      </c>
      <c r="M53" s="77" t="s">
        <v>69</v>
      </c>
      <c r="N53" s="40"/>
      <c r="O53" s="40"/>
      <c r="P53" s="40"/>
      <c r="Q53" s="37"/>
      <c r="R53" s="75">
        <v>0</v>
      </c>
      <c r="S53" s="76"/>
    </row>
    <row r="54" spans="1:19" ht="20.25" customHeight="1">
      <c r="A54" s="112" t="s">
        <v>61</v>
      </c>
      <c r="B54" s="45"/>
      <c r="C54" s="45"/>
      <c r="D54" s="45"/>
      <c r="E54" s="45"/>
      <c r="F54" s="113"/>
      <c r="G54" s="114" t="s">
        <v>62</v>
      </c>
      <c r="H54" s="45"/>
      <c r="I54" s="45"/>
      <c r="J54" s="45"/>
      <c r="K54" s="45"/>
      <c r="L54" s="89">
        <v>29</v>
      </c>
      <c r="M54" s="90" t="s">
        <v>70</v>
      </c>
      <c r="N54" s="91"/>
      <c r="O54" s="91"/>
      <c r="P54" s="91"/>
      <c r="Q54" s="92"/>
      <c r="R54" s="59">
        <v>0</v>
      </c>
      <c r="S54" s="115"/>
    </row>
  </sheetData>
  <sheetProtection/>
  <mergeCells count="1">
    <mergeCell ref="P28:R28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27" sqref="B27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6" t="s">
        <v>71</v>
      </c>
      <c r="B1" s="117"/>
      <c r="C1" s="117"/>
      <c r="D1" s="117"/>
      <c r="E1" s="117"/>
    </row>
    <row r="2" spans="1:5" ht="12" customHeight="1">
      <c r="A2" s="118" t="s">
        <v>72</v>
      </c>
      <c r="B2" s="119" t="str">
        <f>'Krycí list'!E5</f>
        <v>Stavebné úpravy - EUBA - Košice - knižnica</v>
      </c>
      <c r="C2" s="120"/>
      <c r="D2" s="120"/>
      <c r="E2" s="120"/>
    </row>
    <row r="3" spans="1:5" ht="12" customHeight="1">
      <c r="A3" s="118" t="s">
        <v>73</v>
      </c>
      <c r="B3" s="119">
        <f>'Krycí list'!E7</f>
        <v>0</v>
      </c>
      <c r="C3" s="121"/>
      <c r="D3" s="119"/>
      <c r="E3" s="122"/>
    </row>
    <row r="4" spans="1:5" ht="12" customHeight="1">
      <c r="A4" s="118" t="s">
        <v>74</v>
      </c>
      <c r="B4" s="119">
        <f>'Krycí list'!E9</f>
        <v>0</v>
      </c>
      <c r="C4" s="121"/>
      <c r="D4" s="119"/>
      <c r="E4" s="122"/>
    </row>
    <row r="5" spans="1:5" ht="12" customHeight="1">
      <c r="A5" s="119" t="s">
        <v>75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76</v>
      </c>
      <c r="B7" s="119">
        <f>'Krycí list'!E26</f>
        <v>0</v>
      </c>
      <c r="C7" s="121"/>
      <c r="D7" s="119"/>
      <c r="E7" s="122"/>
    </row>
    <row r="8" spans="1:5" ht="12" customHeight="1">
      <c r="A8" s="119" t="s">
        <v>77</v>
      </c>
      <c r="B8" s="119">
        <f>'Krycí list'!E28</f>
        <v>0</v>
      </c>
      <c r="C8" s="121"/>
      <c r="D8" s="119"/>
      <c r="E8" s="122"/>
    </row>
    <row r="9" spans="1:5" ht="12" customHeight="1">
      <c r="A9" s="119" t="s">
        <v>102</v>
      </c>
      <c r="B9" s="159">
        <v>41336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78</v>
      </c>
      <c r="B11" s="124" t="s">
        <v>79</v>
      </c>
      <c r="C11" s="125" t="s">
        <v>80</v>
      </c>
      <c r="D11" s="126" t="s">
        <v>81</v>
      </c>
      <c r="E11" s="125" t="s">
        <v>82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1"/>
      <c r="C13" s="131"/>
      <c r="D13" s="131"/>
      <c r="E13" s="131"/>
    </row>
    <row r="14" spans="2:5" s="133" customFormat="1" ht="12.75" customHeight="1">
      <c r="B14" s="134" t="s">
        <v>83</v>
      </c>
      <c r="C14" s="135" t="e">
        <f>Rozpocet!#REF!</f>
        <v>#REF!</v>
      </c>
      <c r="D14" s="135" t="e">
        <f>Rozpocet!#REF!</f>
        <v>#REF!</v>
      </c>
      <c r="E14" s="135" t="e">
        <f>Rozpocet!#REF!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1"/>
  <sheetViews>
    <sheetView showGridLines="0" tabSelected="1" view="pageLayout" zoomScaleNormal="150" workbookViewId="0" topLeftCell="A1">
      <pane ySplit="2370" topLeftCell="A3" activePane="topLeft" state="split"/>
      <selection pane="topLeft" activeCell="C1" sqref="C1"/>
      <selection pane="bottomLeft" activeCell="A3" sqref="A3"/>
    </sheetView>
  </sheetViews>
  <sheetFormatPr defaultColWidth="9.140625" defaultRowHeight="11.25" customHeight="1"/>
  <cols>
    <col min="1" max="1" width="5.7109375" style="2" customWidth="1"/>
    <col min="2" max="2" width="8.8515625" style="2" hidden="1" customWidth="1"/>
    <col min="3" max="3" width="48.00390625" style="2" customWidth="1"/>
    <col min="4" max="4" width="4.7109375" style="2" customWidth="1"/>
    <col min="5" max="5" width="8.57421875" style="2" customWidth="1"/>
    <col min="6" max="6" width="8.8515625" style="2" customWidth="1"/>
    <col min="7" max="7" width="8.00390625" style="2" customWidth="1"/>
    <col min="8" max="8" width="10.7109375" style="2" hidden="1" customWidth="1"/>
    <col min="9" max="9" width="10.8515625" style="2" hidden="1" customWidth="1"/>
    <col min="10" max="10" width="9.7109375" style="2" hidden="1" customWidth="1"/>
    <col min="11" max="11" width="11.57421875" style="2" hidden="1" customWidth="1"/>
    <col min="12" max="12" width="7.28125" style="2" customWidth="1"/>
    <col min="13" max="13" width="6.7109375" style="2" hidden="1" customWidth="1"/>
    <col min="14" max="14" width="7.140625" style="2" hidden="1" customWidth="1"/>
    <col min="15" max="16" width="9.140625" style="2" hidden="1" customWidth="1"/>
    <col min="17" max="17" width="6.57421875" style="2" customWidth="1"/>
    <col min="18" max="18" width="7.7109375" style="2" customWidth="1"/>
    <col min="19" max="16384" width="9.140625" style="2" customWidth="1"/>
  </cols>
  <sheetData>
    <row r="1" spans="1:18" ht="41.25" customHeight="1">
      <c r="A1" s="210" t="s">
        <v>84</v>
      </c>
      <c r="B1" s="211" t="s">
        <v>103</v>
      </c>
      <c r="C1" s="210" t="s">
        <v>79</v>
      </c>
      <c r="D1" s="210" t="s">
        <v>85</v>
      </c>
      <c r="E1" s="210" t="s">
        <v>86</v>
      </c>
      <c r="F1" s="210" t="s">
        <v>161</v>
      </c>
      <c r="G1" s="210" t="s">
        <v>162</v>
      </c>
      <c r="H1" s="210" t="s">
        <v>87</v>
      </c>
      <c r="I1" s="210" t="s">
        <v>81</v>
      </c>
      <c r="J1" s="210" t="s">
        <v>88</v>
      </c>
      <c r="K1" s="210" t="s">
        <v>89</v>
      </c>
      <c r="L1" s="210" t="s">
        <v>160</v>
      </c>
      <c r="M1" s="212" t="s">
        <v>90</v>
      </c>
      <c r="N1" s="212" t="s">
        <v>91</v>
      </c>
      <c r="O1" s="213"/>
      <c r="P1" s="213"/>
      <c r="Q1" s="214" t="s">
        <v>163</v>
      </c>
      <c r="R1" s="214" t="s">
        <v>164</v>
      </c>
    </row>
    <row r="2" spans="1:18" ht="8.25" customHeight="1" hidden="1">
      <c r="A2" s="162"/>
      <c r="B2" s="162"/>
      <c r="C2" s="162"/>
      <c r="D2" s="162"/>
      <c r="E2" s="162"/>
      <c r="F2" s="162"/>
      <c r="G2" s="203"/>
      <c r="H2" s="162"/>
      <c r="I2" s="162"/>
      <c r="J2" s="162"/>
      <c r="K2" s="162"/>
      <c r="L2" s="162"/>
      <c r="M2" s="163"/>
      <c r="N2" s="163"/>
      <c r="O2" s="155"/>
      <c r="P2" s="155"/>
      <c r="Q2" s="155"/>
      <c r="R2" s="155"/>
    </row>
    <row r="3" spans="1:24" s="17" customFormat="1" ht="12.75" customHeight="1">
      <c r="A3" s="140"/>
      <c r="B3" s="140"/>
      <c r="C3" s="144" t="s">
        <v>95</v>
      </c>
      <c r="D3" s="145"/>
      <c r="E3" s="146"/>
      <c r="F3" s="147"/>
      <c r="G3" s="156"/>
      <c r="H3" s="142"/>
      <c r="I3" s="141"/>
      <c r="J3" s="142"/>
      <c r="K3" s="141"/>
      <c r="L3" s="143"/>
      <c r="M3" s="164"/>
      <c r="N3" s="165"/>
      <c r="O3" s="165"/>
      <c r="P3" s="165"/>
      <c r="Q3" s="169"/>
      <c r="R3" s="170"/>
      <c r="T3" s="136"/>
      <c r="V3" s="139"/>
      <c r="X3" s="136"/>
    </row>
    <row r="4" spans="1:18" s="132" customFormat="1" ht="12.75" customHeight="1">
      <c r="A4" s="208"/>
      <c r="B4" s="140"/>
      <c r="C4" s="150" t="s">
        <v>104</v>
      </c>
      <c r="D4" s="154"/>
      <c r="E4" s="158"/>
      <c r="F4" s="156"/>
      <c r="G4" s="156"/>
      <c r="H4" s="151"/>
      <c r="I4" s="152"/>
      <c r="J4" s="151"/>
      <c r="K4" s="152"/>
      <c r="L4" s="143"/>
      <c r="M4" s="151"/>
      <c r="N4" s="166" t="s">
        <v>92</v>
      </c>
      <c r="O4" s="151"/>
      <c r="P4" s="151"/>
      <c r="Q4" s="171"/>
      <c r="R4" s="171"/>
    </row>
    <row r="5" spans="1:18" s="132" customFormat="1" ht="13.5">
      <c r="A5" s="208">
        <v>1</v>
      </c>
      <c r="B5" s="140"/>
      <c r="C5" s="153" t="s">
        <v>147</v>
      </c>
      <c r="D5" s="154" t="s">
        <v>107</v>
      </c>
      <c r="E5" s="158">
        <f>12*1.55</f>
        <v>18.6</v>
      </c>
      <c r="F5" s="149"/>
      <c r="G5" s="156"/>
      <c r="H5" s="151"/>
      <c r="I5" s="152"/>
      <c r="J5" s="151"/>
      <c r="K5" s="152"/>
      <c r="L5" s="149">
        <v>20</v>
      </c>
      <c r="M5" s="151"/>
      <c r="N5" s="166"/>
      <c r="O5" s="151"/>
      <c r="P5" s="151"/>
      <c r="Q5" s="199"/>
      <c r="R5" s="198"/>
    </row>
    <row r="6" spans="1:18" s="132" customFormat="1" ht="13.5">
      <c r="A6" s="208">
        <v>2</v>
      </c>
      <c r="B6" s="140"/>
      <c r="C6" s="153" t="s">
        <v>148</v>
      </c>
      <c r="D6" s="154" t="s">
        <v>107</v>
      </c>
      <c r="E6" s="158">
        <f>14*0.5</f>
        <v>7</v>
      </c>
      <c r="F6" s="147"/>
      <c r="G6" s="156"/>
      <c r="H6" s="151"/>
      <c r="I6" s="152"/>
      <c r="J6" s="151"/>
      <c r="K6" s="152"/>
      <c r="L6" s="149">
        <v>20</v>
      </c>
      <c r="M6" s="151"/>
      <c r="N6" s="166"/>
      <c r="O6" s="151"/>
      <c r="P6" s="151"/>
      <c r="Q6" s="199"/>
      <c r="R6" s="199"/>
    </row>
    <row r="7" spans="1:18" s="132" customFormat="1" ht="25.5">
      <c r="A7" s="208">
        <v>3</v>
      </c>
      <c r="B7" s="140"/>
      <c r="C7" s="153" t="s">
        <v>149</v>
      </c>
      <c r="D7" s="154" t="s">
        <v>94</v>
      </c>
      <c r="E7" s="158">
        <v>1</v>
      </c>
      <c r="F7" s="147"/>
      <c r="G7" s="156"/>
      <c r="H7" s="151"/>
      <c r="I7" s="152"/>
      <c r="J7" s="151"/>
      <c r="K7" s="152"/>
      <c r="L7" s="149">
        <v>20</v>
      </c>
      <c r="M7" s="151"/>
      <c r="N7" s="166"/>
      <c r="O7" s="151"/>
      <c r="P7" s="151"/>
      <c r="Q7" s="200"/>
      <c r="R7" s="200"/>
    </row>
    <row r="8" spans="1:18" s="132" customFormat="1" ht="27.75" customHeight="1">
      <c r="A8" s="208">
        <v>4</v>
      </c>
      <c r="B8" s="140"/>
      <c r="C8" s="153" t="s">
        <v>105</v>
      </c>
      <c r="D8" s="154" t="s">
        <v>107</v>
      </c>
      <c r="E8" s="158">
        <v>1</v>
      </c>
      <c r="F8" s="147"/>
      <c r="G8" s="156"/>
      <c r="H8" s="151"/>
      <c r="I8" s="152"/>
      <c r="J8" s="151"/>
      <c r="K8" s="152"/>
      <c r="L8" s="149">
        <v>20</v>
      </c>
      <c r="M8" s="151"/>
      <c r="N8" s="166"/>
      <c r="O8" s="151"/>
      <c r="P8" s="151"/>
      <c r="Q8" s="200"/>
      <c r="R8" s="200"/>
    </row>
    <row r="9" spans="1:18" s="132" customFormat="1" ht="40.5" customHeight="1">
      <c r="A9" s="208">
        <v>5</v>
      </c>
      <c r="B9" s="140"/>
      <c r="C9" s="153" t="s">
        <v>150</v>
      </c>
      <c r="D9" s="154" t="s">
        <v>107</v>
      </c>
      <c r="E9" s="158">
        <v>13</v>
      </c>
      <c r="F9" s="147"/>
      <c r="G9" s="156"/>
      <c r="H9" s="151"/>
      <c r="I9" s="152"/>
      <c r="J9" s="151"/>
      <c r="K9" s="152"/>
      <c r="L9" s="149">
        <v>20</v>
      </c>
      <c r="M9" s="151"/>
      <c r="N9" s="166"/>
      <c r="O9" s="151"/>
      <c r="P9" s="151"/>
      <c r="Q9" s="200"/>
      <c r="R9" s="200"/>
    </row>
    <row r="10" spans="1:18" s="132" customFormat="1" ht="13.5">
      <c r="A10" s="208">
        <v>6</v>
      </c>
      <c r="B10" s="140"/>
      <c r="C10" s="153" t="s">
        <v>151</v>
      </c>
      <c r="D10" s="154" t="s">
        <v>107</v>
      </c>
      <c r="E10" s="158">
        <v>2</v>
      </c>
      <c r="F10" s="147"/>
      <c r="G10" s="156"/>
      <c r="H10" s="151"/>
      <c r="I10" s="152"/>
      <c r="J10" s="151"/>
      <c r="K10" s="152"/>
      <c r="L10" s="149">
        <v>20</v>
      </c>
      <c r="M10" s="151"/>
      <c r="N10" s="166"/>
      <c r="O10" s="151"/>
      <c r="P10" s="151"/>
      <c r="Q10" s="198"/>
      <c r="R10" s="198"/>
    </row>
    <row r="11" spans="1:18" s="132" customFormat="1" ht="12.75" customHeight="1">
      <c r="A11" s="208">
        <v>7</v>
      </c>
      <c r="B11" s="140"/>
      <c r="C11" s="153" t="s">
        <v>152</v>
      </c>
      <c r="D11" s="154" t="s">
        <v>107</v>
      </c>
      <c r="E11" s="158">
        <v>13</v>
      </c>
      <c r="F11" s="147"/>
      <c r="G11" s="156"/>
      <c r="H11" s="151"/>
      <c r="I11" s="152"/>
      <c r="J11" s="151"/>
      <c r="K11" s="152"/>
      <c r="L11" s="149">
        <v>20</v>
      </c>
      <c r="M11" s="151"/>
      <c r="N11" s="166"/>
      <c r="O11" s="151"/>
      <c r="P11" s="151"/>
      <c r="Q11" s="198"/>
      <c r="R11" s="198"/>
    </row>
    <row r="12" spans="1:18" s="132" customFormat="1" ht="12.75" customHeight="1">
      <c r="A12" s="208"/>
      <c r="B12" s="140"/>
      <c r="C12" s="144" t="s">
        <v>96</v>
      </c>
      <c r="D12" s="154"/>
      <c r="E12" s="158"/>
      <c r="F12" s="147"/>
      <c r="G12" s="156"/>
      <c r="H12" s="151"/>
      <c r="I12" s="152"/>
      <c r="J12" s="151"/>
      <c r="K12" s="152"/>
      <c r="L12" s="149"/>
      <c r="M12" s="151"/>
      <c r="N12" s="166"/>
      <c r="O12" s="151"/>
      <c r="P12" s="151"/>
      <c r="Q12" s="198"/>
      <c r="R12" s="198"/>
    </row>
    <row r="13" spans="1:19" s="17" customFormat="1" ht="18" customHeight="1">
      <c r="A13" s="208">
        <v>8</v>
      </c>
      <c r="B13" s="140"/>
      <c r="C13" s="148" t="s">
        <v>108</v>
      </c>
      <c r="D13" s="154" t="s">
        <v>107</v>
      </c>
      <c r="E13" s="158">
        <v>76</v>
      </c>
      <c r="F13" s="147"/>
      <c r="G13" s="156"/>
      <c r="H13" s="142">
        <v>0.003566</v>
      </c>
      <c r="I13" s="141">
        <f>E13*H13</f>
        <v>0.27101600000000003</v>
      </c>
      <c r="J13" s="142">
        <v>0</v>
      </c>
      <c r="K13" s="141">
        <f>E13*J13</f>
        <v>0</v>
      </c>
      <c r="L13" s="149">
        <v>20</v>
      </c>
      <c r="M13" s="164">
        <v>4</v>
      </c>
      <c r="N13" s="165" t="s">
        <v>93</v>
      </c>
      <c r="O13" s="165"/>
      <c r="P13" s="165"/>
      <c r="Q13" s="198"/>
      <c r="R13" s="198"/>
      <c r="S13" s="136"/>
    </row>
    <row r="14" spans="1:19" s="17" customFormat="1" ht="13.5">
      <c r="A14" s="208">
        <v>9</v>
      </c>
      <c r="B14" s="140"/>
      <c r="C14" s="148" t="s">
        <v>153</v>
      </c>
      <c r="D14" s="154" t="s">
        <v>94</v>
      </c>
      <c r="E14" s="158">
        <v>1</v>
      </c>
      <c r="F14" s="147"/>
      <c r="G14" s="156"/>
      <c r="H14" s="142"/>
      <c r="I14" s="141"/>
      <c r="J14" s="142"/>
      <c r="K14" s="141"/>
      <c r="L14" s="149">
        <v>20</v>
      </c>
      <c r="M14" s="164"/>
      <c r="N14" s="165"/>
      <c r="O14" s="165"/>
      <c r="P14" s="165"/>
      <c r="Q14" s="198"/>
      <c r="R14" s="198"/>
      <c r="S14" s="136"/>
    </row>
    <row r="15" spans="1:19" s="17" customFormat="1" ht="13.5" customHeight="1">
      <c r="A15" s="208">
        <v>10</v>
      </c>
      <c r="B15" s="140"/>
      <c r="C15" s="148" t="s">
        <v>154</v>
      </c>
      <c r="D15" s="154" t="s">
        <v>107</v>
      </c>
      <c r="E15" s="158">
        <v>10.5</v>
      </c>
      <c r="F15" s="147"/>
      <c r="G15" s="156"/>
      <c r="H15" s="142"/>
      <c r="I15" s="141"/>
      <c r="J15" s="142"/>
      <c r="K15" s="141"/>
      <c r="L15" s="149">
        <v>20</v>
      </c>
      <c r="M15" s="164"/>
      <c r="N15" s="165"/>
      <c r="O15" s="165"/>
      <c r="P15" s="165"/>
      <c r="Q15" s="198"/>
      <c r="R15" s="198"/>
      <c r="S15" s="136"/>
    </row>
    <row r="16" spans="1:19" s="17" customFormat="1" ht="13.5" customHeight="1">
      <c r="A16" s="208"/>
      <c r="B16" s="140"/>
      <c r="C16" s="148" t="s">
        <v>116</v>
      </c>
      <c r="D16" s="154" t="s">
        <v>113</v>
      </c>
      <c r="E16" s="158">
        <v>52</v>
      </c>
      <c r="F16" s="147"/>
      <c r="G16" s="156"/>
      <c r="H16" s="142"/>
      <c r="I16" s="141"/>
      <c r="J16" s="142"/>
      <c r="K16" s="141"/>
      <c r="L16" s="149">
        <v>20</v>
      </c>
      <c r="M16" s="164"/>
      <c r="N16" s="165"/>
      <c r="O16" s="165"/>
      <c r="P16" s="165"/>
      <c r="Q16" s="198"/>
      <c r="R16" s="198"/>
      <c r="S16" s="136"/>
    </row>
    <row r="17" spans="1:18" s="132" customFormat="1" ht="12.75" customHeight="1">
      <c r="A17" s="208">
        <v>11</v>
      </c>
      <c r="B17" s="157"/>
      <c r="C17" s="148" t="s">
        <v>106</v>
      </c>
      <c r="D17" s="154" t="s">
        <v>109</v>
      </c>
      <c r="E17" s="158">
        <v>1.3</v>
      </c>
      <c r="F17" s="147"/>
      <c r="G17" s="156"/>
      <c r="H17" s="160"/>
      <c r="I17" s="161"/>
      <c r="J17" s="160"/>
      <c r="K17" s="161"/>
      <c r="L17" s="149">
        <v>20</v>
      </c>
      <c r="M17" s="167"/>
      <c r="N17" s="151"/>
      <c r="O17" s="151"/>
      <c r="P17" s="151"/>
      <c r="Q17" s="198"/>
      <c r="R17" s="198"/>
    </row>
    <row r="18" spans="1:18" s="132" customFormat="1" ht="12.75" customHeight="1">
      <c r="A18" s="208">
        <v>12</v>
      </c>
      <c r="B18" s="157"/>
      <c r="C18" s="148" t="s">
        <v>155</v>
      </c>
      <c r="D18" s="154" t="s">
        <v>109</v>
      </c>
      <c r="E18" s="158">
        <v>0.5</v>
      </c>
      <c r="F18" s="147"/>
      <c r="G18" s="156"/>
      <c r="H18" s="160"/>
      <c r="I18" s="161"/>
      <c r="J18" s="160"/>
      <c r="K18" s="161"/>
      <c r="L18" s="149">
        <v>20</v>
      </c>
      <c r="M18" s="167"/>
      <c r="N18" s="151"/>
      <c r="O18" s="151"/>
      <c r="P18" s="151"/>
      <c r="Q18" s="198"/>
      <c r="R18" s="198"/>
    </row>
    <row r="19" spans="1:18" ht="11.25" customHeight="1">
      <c r="A19" s="208"/>
      <c r="B19" s="140"/>
      <c r="C19" s="144" t="s">
        <v>97</v>
      </c>
      <c r="D19" s="154"/>
      <c r="E19" s="158"/>
      <c r="F19" s="147"/>
      <c r="G19" s="156"/>
      <c r="H19" s="155"/>
      <c r="I19" s="155"/>
      <c r="J19" s="155"/>
      <c r="K19" s="155"/>
      <c r="L19" s="149"/>
      <c r="M19" s="155"/>
      <c r="N19" s="155"/>
      <c r="O19" s="155"/>
      <c r="P19" s="155"/>
      <c r="Q19" s="201"/>
      <c r="R19" s="201"/>
    </row>
    <row r="20" spans="1:18" ht="11.25" customHeight="1">
      <c r="A20" s="208"/>
      <c r="B20" s="140"/>
      <c r="C20" s="144" t="s">
        <v>98</v>
      </c>
      <c r="D20" s="154"/>
      <c r="E20" s="158"/>
      <c r="F20" s="147"/>
      <c r="G20" s="156"/>
      <c r="H20" s="155"/>
      <c r="I20" s="155"/>
      <c r="J20" s="155"/>
      <c r="K20" s="155"/>
      <c r="L20" s="149"/>
      <c r="M20" s="155"/>
      <c r="N20" s="155"/>
      <c r="O20" s="155"/>
      <c r="P20" s="155"/>
      <c r="Q20" s="201"/>
      <c r="R20" s="201"/>
    </row>
    <row r="21" spans="1:18" ht="11.25" customHeight="1">
      <c r="A21" s="208">
        <v>13</v>
      </c>
      <c r="B21" s="140"/>
      <c r="C21" s="148" t="s">
        <v>156</v>
      </c>
      <c r="D21" s="154" t="s">
        <v>94</v>
      </c>
      <c r="E21" s="158">
        <v>18</v>
      </c>
      <c r="F21" s="147"/>
      <c r="G21" s="156"/>
      <c r="H21" s="155"/>
      <c r="I21" s="155"/>
      <c r="J21" s="155"/>
      <c r="K21" s="155"/>
      <c r="L21" s="149">
        <v>20</v>
      </c>
      <c r="M21" s="155"/>
      <c r="N21" s="155"/>
      <c r="O21" s="155"/>
      <c r="P21" s="155"/>
      <c r="Q21" s="200"/>
      <c r="R21" s="200"/>
    </row>
    <row r="22" spans="1:18" ht="11.25" customHeight="1">
      <c r="A22" s="208"/>
      <c r="B22" s="140"/>
      <c r="C22" s="144" t="s">
        <v>211</v>
      </c>
      <c r="D22" s="154"/>
      <c r="E22" s="158"/>
      <c r="F22" s="147"/>
      <c r="G22" s="156"/>
      <c r="H22" s="155"/>
      <c r="I22" s="155"/>
      <c r="J22" s="155"/>
      <c r="K22" s="155"/>
      <c r="L22" s="149"/>
      <c r="M22" s="155"/>
      <c r="N22" s="155"/>
      <c r="O22" s="155"/>
      <c r="P22" s="155"/>
      <c r="Q22" s="200"/>
      <c r="R22" s="200"/>
    </row>
    <row r="23" spans="1:18" ht="11.25" customHeight="1">
      <c r="A23" s="208">
        <v>14</v>
      </c>
      <c r="B23" s="140"/>
      <c r="C23" s="148" t="s">
        <v>115</v>
      </c>
      <c r="D23" s="154" t="s">
        <v>101</v>
      </c>
      <c r="E23" s="158">
        <v>73.5</v>
      </c>
      <c r="F23" s="147"/>
      <c r="G23" s="156"/>
      <c r="H23" s="155"/>
      <c r="I23" s="155"/>
      <c r="J23" s="155"/>
      <c r="K23" s="155"/>
      <c r="L23" s="149">
        <v>20</v>
      </c>
      <c r="M23" s="155"/>
      <c r="N23" s="155"/>
      <c r="O23" s="155"/>
      <c r="P23" s="155"/>
      <c r="Q23" s="200"/>
      <c r="R23" s="200"/>
    </row>
    <row r="24" spans="1:18" ht="11.25" customHeight="1">
      <c r="A24" s="208">
        <v>15</v>
      </c>
      <c r="B24" s="140"/>
      <c r="C24" s="148" t="s">
        <v>157</v>
      </c>
      <c r="D24" s="154" t="s">
        <v>101</v>
      </c>
      <c r="E24" s="158">
        <v>73.5</v>
      </c>
      <c r="F24" s="147"/>
      <c r="G24" s="156"/>
      <c r="H24" s="155"/>
      <c r="I24" s="155"/>
      <c r="J24" s="155"/>
      <c r="K24" s="155"/>
      <c r="L24" s="149">
        <v>20</v>
      </c>
      <c r="M24" s="155"/>
      <c r="N24" s="155"/>
      <c r="O24" s="155"/>
      <c r="P24" s="155"/>
      <c r="Q24" s="200"/>
      <c r="R24" s="200"/>
    </row>
    <row r="25" spans="1:18" ht="11.25" customHeight="1">
      <c r="A25" s="208"/>
      <c r="B25" s="140"/>
      <c r="C25" s="144" t="s">
        <v>99</v>
      </c>
      <c r="D25" s="154"/>
      <c r="E25" s="158"/>
      <c r="F25" s="147"/>
      <c r="G25" s="156"/>
      <c r="H25" s="155"/>
      <c r="I25" s="155"/>
      <c r="J25" s="155"/>
      <c r="K25" s="155"/>
      <c r="L25" s="149"/>
      <c r="M25" s="155"/>
      <c r="N25" s="155"/>
      <c r="O25" s="155"/>
      <c r="P25" s="155"/>
      <c r="Q25" s="200"/>
      <c r="R25" s="200"/>
    </row>
    <row r="26" spans="1:18" ht="11.25" customHeight="1">
      <c r="A26" s="208"/>
      <c r="B26" s="140"/>
      <c r="C26" s="144" t="s">
        <v>100</v>
      </c>
      <c r="D26" s="154"/>
      <c r="E26" s="158"/>
      <c r="F26" s="147"/>
      <c r="G26" s="156"/>
      <c r="H26" s="155"/>
      <c r="I26" s="155"/>
      <c r="J26" s="155"/>
      <c r="K26" s="155"/>
      <c r="L26" s="149"/>
      <c r="M26" s="155"/>
      <c r="N26" s="155"/>
      <c r="O26" s="155"/>
      <c r="P26" s="155"/>
      <c r="Q26" s="200"/>
      <c r="R26" s="200"/>
    </row>
    <row r="27" spans="1:18" ht="11.25" customHeight="1">
      <c r="A27" s="208">
        <v>16</v>
      </c>
      <c r="B27" s="140"/>
      <c r="C27" s="148" t="s">
        <v>110</v>
      </c>
      <c r="D27" s="154" t="s">
        <v>101</v>
      </c>
      <c r="E27" s="158">
        <v>182</v>
      </c>
      <c r="F27" s="147"/>
      <c r="G27" s="156"/>
      <c r="H27" s="155"/>
      <c r="I27" s="155"/>
      <c r="J27" s="155"/>
      <c r="K27" s="155"/>
      <c r="L27" s="149">
        <v>20</v>
      </c>
      <c r="M27" s="155"/>
      <c r="N27" s="155"/>
      <c r="O27" s="155"/>
      <c r="P27" s="155"/>
      <c r="Q27" s="200"/>
      <c r="R27" s="200"/>
    </row>
    <row r="28" spans="1:18" ht="11.25" customHeight="1">
      <c r="A28" s="208"/>
      <c r="B28" s="140"/>
      <c r="C28" s="144" t="s">
        <v>111</v>
      </c>
      <c r="D28" s="154"/>
      <c r="E28" s="158"/>
      <c r="F28" s="147"/>
      <c r="G28" s="156"/>
      <c r="H28" s="155"/>
      <c r="I28" s="155"/>
      <c r="J28" s="155"/>
      <c r="K28" s="155"/>
      <c r="L28" s="149"/>
      <c r="M28" s="155"/>
      <c r="N28" s="155"/>
      <c r="O28" s="155"/>
      <c r="P28" s="155"/>
      <c r="Q28" s="200"/>
      <c r="R28" s="200"/>
    </row>
    <row r="29" spans="1:18" ht="11.25" customHeight="1">
      <c r="A29" s="208"/>
      <c r="B29" s="140"/>
      <c r="C29" s="144" t="s">
        <v>112</v>
      </c>
      <c r="D29" s="154"/>
      <c r="E29" s="158"/>
      <c r="F29" s="147"/>
      <c r="G29" s="156"/>
      <c r="H29" s="155"/>
      <c r="I29" s="155"/>
      <c r="J29" s="155"/>
      <c r="K29" s="155"/>
      <c r="L29" s="149"/>
      <c r="M29" s="155"/>
      <c r="N29" s="155"/>
      <c r="O29" s="155"/>
      <c r="P29" s="155"/>
      <c r="Q29" s="200"/>
      <c r="R29" s="200"/>
    </row>
    <row r="30" spans="1:18" ht="11.25" customHeight="1">
      <c r="A30" s="208">
        <v>17</v>
      </c>
      <c r="B30" s="140"/>
      <c r="C30" s="148" t="s">
        <v>117</v>
      </c>
      <c r="D30" s="154" t="s">
        <v>94</v>
      </c>
      <c r="E30" s="158">
        <v>7</v>
      </c>
      <c r="F30" s="147"/>
      <c r="G30" s="156"/>
      <c r="H30" s="155"/>
      <c r="I30" s="155"/>
      <c r="J30" s="155"/>
      <c r="K30" s="155"/>
      <c r="L30" s="149">
        <v>20</v>
      </c>
      <c r="M30" s="155"/>
      <c r="N30" s="155"/>
      <c r="O30" s="155"/>
      <c r="P30" s="155"/>
      <c r="Q30" s="200"/>
      <c r="R30" s="200"/>
    </row>
    <row r="31" spans="1:18" ht="11.25" customHeight="1">
      <c r="A31" s="208">
        <v>18</v>
      </c>
      <c r="B31" s="140"/>
      <c r="C31" s="148" t="s">
        <v>118</v>
      </c>
      <c r="D31" s="154" t="s">
        <v>94</v>
      </c>
      <c r="E31" s="158">
        <v>7</v>
      </c>
      <c r="F31" s="147"/>
      <c r="G31" s="156"/>
      <c r="H31" s="155"/>
      <c r="I31" s="155"/>
      <c r="J31" s="155"/>
      <c r="K31" s="155"/>
      <c r="L31" s="149">
        <v>20</v>
      </c>
      <c r="M31" s="155"/>
      <c r="N31" s="155"/>
      <c r="O31" s="155"/>
      <c r="P31" s="155"/>
      <c r="Q31" s="200"/>
      <c r="R31" s="200"/>
    </row>
    <row r="32" spans="1:18" ht="24" customHeight="1">
      <c r="A32" s="208">
        <v>19</v>
      </c>
      <c r="B32" s="140"/>
      <c r="C32" s="148" t="s">
        <v>119</v>
      </c>
      <c r="D32" s="154" t="s">
        <v>94</v>
      </c>
      <c r="E32" s="158">
        <v>1</v>
      </c>
      <c r="F32" s="147"/>
      <c r="G32" s="156"/>
      <c r="H32" s="155"/>
      <c r="I32" s="155"/>
      <c r="J32" s="155"/>
      <c r="K32" s="155"/>
      <c r="L32" s="149">
        <v>20</v>
      </c>
      <c r="M32" s="155"/>
      <c r="N32" s="155"/>
      <c r="O32" s="155"/>
      <c r="P32" s="155"/>
      <c r="Q32" s="200"/>
      <c r="R32" s="200"/>
    </row>
    <row r="33" spans="1:18" ht="11.25" customHeight="1">
      <c r="A33" s="208">
        <v>20</v>
      </c>
      <c r="B33" s="140"/>
      <c r="C33" s="148" t="s">
        <v>120</v>
      </c>
      <c r="D33" s="154" t="s">
        <v>94</v>
      </c>
      <c r="E33" s="158">
        <v>1</v>
      </c>
      <c r="F33" s="147"/>
      <c r="G33" s="156"/>
      <c r="H33" s="155"/>
      <c r="I33" s="155"/>
      <c r="J33" s="155"/>
      <c r="K33" s="155"/>
      <c r="L33" s="149">
        <v>20</v>
      </c>
      <c r="M33" s="155"/>
      <c r="N33" s="155"/>
      <c r="O33" s="155"/>
      <c r="P33" s="155"/>
      <c r="Q33" s="200"/>
      <c r="R33" s="200"/>
    </row>
    <row r="34" spans="1:18" ht="25.5">
      <c r="A34" s="208">
        <v>21</v>
      </c>
      <c r="B34" s="140"/>
      <c r="C34" s="148" t="s">
        <v>121</v>
      </c>
      <c r="D34" s="154" t="s">
        <v>94</v>
      </c>
      <c r="E34" s="158">
        <v>6</v>
      </c>
      <c r="F34" s="147"/>
      <c r="G34" s="156"/>
      <c r="H34" s="155"/>
      <c r="I34" s="155"/>
      <c r="J34" s="155"/>
      <c r="K34" s="155"/>
      <c r="L34" s="149">
        <v>20</v>
      </c>
      <c r="M34" s="155"/>
      <c r="N34" s="155"/>
      <c r="O34" s="155"/>
      <c r="P34" s="155"/>
      <c r="Q34" s="200"/>
      <c r="R34" s="200"/>
    </row>
    <row r="35" spans="1:18" ht="11.25" customHeight="1">
      <c r="A35" s="208">
        <v>22</v>
      </c>
      <c r="B35" s="140"/>
      <c r="C35" s="148" t="s">
        <v>122</v>
      </c>
      <c r="D35" s="154" t="s">
        <v>94</v>
      </c>
      <c r="E35" s="158">
        <v>6</v>
      </c>
      <c r="F35" s="147"/>
      <c r="G35" s="156"/>
      <c r="H35" s="155"/>
      <c r="I35" s="155"/>
      <c r="J35" s="155"/>
      <c r="K35" s="155"/>
      <c r="L35" s="149">
        <v>20</v>
      </c>
      <c r="M35" s="155"/>
      <c r="N35" s="155"/>
      <c r="O35" s="155"/>
      <c r="P35" s="155"/>
      <c r="Q35" s="200"/>
      <c r="R35" s="200"/>
    </row>
    <row r="36" spans="1:18" ht="11.25" customHeight="1">
      <c r="A36" s="208">
        <v>23</v>
      </c>
      <c r="B36" s="140"/>
      <c r="C36" s="148" t="s">
        <v>123</v>
      </c>
      <c r="D36" s="154" t="s">
        <v>94</v>
      </c>
      <c r="E36" s="158">
        <v>4</v>
      </c>
      <c r="F36" s="147"/>
      <c r="G36" s="156"/>
      <c r="H36" s="155"/>
      <c r="I36" s="155"/>
      <c r="J36" s="155"/>
      <c r="K36" s="155"/>
      <c r="L36" s="149">
        <v>20</v>
      </c>
      <c r="M36" s="155"/>
      <c r="N36" s="155"/>
      <c r="O36" s="155"/>
      <c r="P36" s="155"/>
      <c r="Q36" s="200"/>
      <c r="R36" s="200"/>
    </row>
    <row r="37" spans="1:18" ht="11.25" customHeight="1">
      <c r="A37" s="208">
        <v>24</v>
      </c>
      <c r="B37" s="140"/>
      <c r="C37" s="148" t="s">
        <v>124</v>
      </c>
      <c r="D37" s="154" t="s">
        <v>94</v>
      </c>
      <c r="E37" s="158">
        <v>4</v>
      </c>
      <c r="F37" s="147"/>
      <c r="G37" s="156"/>
      <c r="H37" s="155"/>
      <c r="I37" s="155"/>
      <c r="J37" s="155"/>
      <c r="K37" s="155"/>
      <c r="L37" s="149">
        <v>20</v>
      </c>
      <c r="M37" s="155"/>
      <c r="N37" s="155"/>
      <c r="O37" s="155"/>
      <c r="P37" s="155"/>
      <c r="Q37" s="200"/>
      <c r="R37" s="200"/>
    </row>
    <row r="38" spans="1:18" ht="11.25" customHeight="1">
      <c r="A38" s="208">
        <v>25</v>
      </c>
      <c r="B38" s="140"/>
      <c r="C38" s="148" t="s">
        <v>125</v>
      </c>
      <c r="D38" s="154" t="s">
        <v>94</v>
      </c>
      <c r="E38" s="158">
        <v>8</v>
      </c>
      <c r="F38" s="147"/>
      <c r="G38" s="156"/>
      <c r="H38" s="155"/>
      <c r="I38" s="155"/>
      <c r="J38" s="155"/>
      <c r="K38" s="155"/>
      <c r="L38" s="149">
        <v>20</v>
      </c>
      <c r="M38" s="155"/>
      <c r="N38" s="155"/>
      <c r="O38" s="155"/>
      <c r="P38" s="155"/>
      <c r="Q38" s="200"/>
      <c r="R38" s="200"/>
    </row>
    <row r="39" spans="1:18" ht="11.25" customHeight="1">
      <c r="A39" s="208">
        <v>26</v>
      </c>
      <c r="B39" s="140"/>
      <c r="C39" s="148" t="s">
        <v>158</v>
      </c>
      <c r="D39" s="154" t="s">
        <v>94</v>
      </c>
      <c r="E39" s="158">
        <v>1</v>
      </c>
      <c r="F39" s="147"/>
      <c r="G39" s="156"/>
      <c r="H39" s="155"/>
      <c r="I39" s="155"/>
      <c r="J39" s="155"/>
      <c r="K39" s="155"/>
      <c r="L39" s="149">
        <v>20</v>
      </c>
      <c r="M39" s="155"/>
      <c r="N39" s="155"/>
      <c r="O39" s="155"/>
      <c r="P39" s="155"/>
      <c r="Q39" s="200"/>
      <c r="R39" s="200"/>
    </row>
    <row r="40" spans="1:18" ht="11.25" customHeight="1">
      <c r="A40" s="208">
        <v>27</v>
      </c>
      <c r="B40" s="140"/>
      <c r="C40" s="148" t="s">
        <v>126</v>
      </c>
      <c r="D40" s="154" t="s">
        <v>94</v>
      </c>
      <c r="E40" s="158">
        <v>1</v>
      </c>
      <c r="F40" s="147"/>
      <c r="G40" s="156"/>
      <c r="H40" s="155"/>
      <c r="I40" s="155"/>
      <c r="J40" s="155"/>
      <c r="K40" s="155"/>
      <c r="L40" s="149">
        <v>20</v>
      </c>
      <c r="M40" s="155"/>
      <c r="N40" s="155"/>
      <c r="O40" s="155"/>
      <c r="P40" s="155"/>
      <c r="Q40" s="200"/>
      <c r="R40" s="200"/>
    </row>
    <row r="41" spans="1:18" ht="11.25" customHeight="1">
      <c r="A41" s="208">
        <v>28</v>
      </c>
      <c r="B41" s="140"/>
      <c r="C41" s="148" t="s">
        <v>127</v>
      </c>
      <c r="D41" s="154" t="s">
        <v>144</v>
      </c>
      <c r="E41" s="158">
        <v>12</v>
      </c>
      <c r="F41" s="147"/>
      <c r="G41" s="156"/>
      <c r="H41" s="155"/>
      <c r="I41" s="155"/>
      <c r="J41" s="155"/>
      <c r="K41" s="155"/>
      <c r="L41" s="149">
        <v>20</v>
      </c>
      <c r="M41" s="155"/>
      <c r="N41" s="155"/>
      <c r="O41" s="155"/>
      <c r="P41" s="155"/>
      <c r="Q41" s="200"/>
      <c r="R41" s="200"/>
    </row>
    <row r="42" spans="1:18" ht="11.25" customHeight="1">
      <c r="A42" s="208">
        <v>29</v>
      </c>
      <c r="B42" s="140"/>
      <c r="C42" s="148" t="s">
        <v>128</v>
      </c>
      <c r="D42" s="154" t="s">
        <v>144</v>
      </c>
      <c r="E42" s="158">
        <v>12</v>
      </c>
      <c r="F42" s="147"/>
      <c r="G42" s="156"/>
      <c r="H42" s="155"/>
      <c r="I42" s="155"/>
      <c r="J42" s="155"/>
      <c r="K42" s="155"/>
      <c r="L42" s="149">
        <v>20</v>
      </c>
      <c r="M42" s="155"/>
      <c r="N42" s="155"/>
      <c r="O42" s="155"/>
      <c r="P42" s="155"/>
      <c r="Q42" s="200"/>
      <c r="R42" s="200"/>
    </row>
    <row r="43" spans="1:18" ht="11.25" customHeight="1">
      <c r="A43" s="208">
        <v>30</v>
      </c>
      <c r="B43" s="140"/>
      <c r="C43" s="148" t="s">
        <v>129</v>
      </c>
      <c r="D43" s="154" t="s">
        <v>144</v>
      </c>
      <c r="E43" s="158">
        <v>45</v>
      </c>
      <c r="F43" s="147"/>
      <c r="G43" s="156"/>
      <c r="H43" s="155"/>
      <c r="I43" s="155"/>
      <c r="J43" s="155"/>
      <c r="K43" s="155"/>
      <c r="L43" s="149">
        <v>20</v>
      </c>
      <c r="M43" s="155"/>
      <c r="N43" s="155"/>
      <c r="O43" s="155"/>
      <c r="P43" s="155"/>
      <c r="Q43" s="200"/>
      <c r="R43" s="200"/>
    </row>
    <row r="44" spans="1:18" ht="11.25" customHeight="1">
      <c r="A44" s="208">
        <v>31</v>
      </c>
      <c r="B44" s="140"/>
      <c r="C44" s="148" t="s">
        <v>130</v>
      </c>
      <c r="D44" s="154" t="s">
        <v>144</v>
      </c>
      <c r="E44" s="158">
        <v>45</v>
      </c>
      <c r="F44" s="147"/>
      <c r="G44" s="156"/>
      <c r="H44" s="155"/>
      <c r="I44" s="155"/>
      <c r="J44" s="155"/>
      <c r="K44" s="155"/>
      <c r="L44" s="149">
        <v>20</v>
      </c>
      <c r="M44" s="155"/>
      <c r="N44" s="155"/>
      <c r="O44" s="155"/>
      <c r="P44" s="155"/>
      <c r="Q44" s="200"/>
      <c r="R44" s="200"/>
    </row>
    <row r="45" spans="1:18" ht="11.25" customHeight="1">
      <c r="A45" s="208">
        <v>32</v>
      </c>
      <c r="B45" s="140"/>
      <c r="C45" s="148" t="s">
        <v>131</v>
      </c>
      <c r="D45" s="154" t="s">
        <v>144</v>
      </c>
      <c r="E45" s="158">
        <v>25</v>
      </c>
      <c r="F45" s="147"/>
      <c r="G45" s="156"/>
      <c r="H45" s="155"/>
      <c r="I45" s="155"/>
      <c r="J45" s="155"/>
      <c r="K45" s="155"/>
      <c r="L45" s="149">
        <v>20</v>
      </c>
      <c r="M45" s="155"/>
      <c r="N45" s="155"/>
      <c r="O45" s="155"/>
      <c r="P45" s="155"/>
      <c r="Q45" s="200"/>
      <c r="R45" s="200"/>
    </row>
    <row r="46" spans="1:18" ht="11.25" customHeight="1">
      <c r="A46" s="208">
        <v>33</v>
      </c>
      <c r="B46" s="140"/>
      <c r="C46" s="148" t="s">
        <v>132</v>
      </c>
      <c r="D46" s="154" t="s">
        <v>144</v>
      </c>
      <c r="E46" s="158">
        <v>25</v>
      </c>
      <c r="F46" s="147"/>
      <c r="G46" s="156"/>
      <c r="H46" s="155"/>
      <c r="I46" s="155"/>
      <c r="J46" s="155"/>
      <c r="K46" s="155"/>
      <c r="L46" s="149">
        <v>20</v>
      </c>
      <c r="M46" s="155"/>
      <c r="N46" s="155"/>
      <c r="O46" s="155"/>
      <c r="P46" s="155"/>
      <c r="Q46" s="200"/>
      <c r="R46" s="200"/>
    </row>
    <row r="47" spans="1:18" ht="11.25" customHeight="1">
      <c r="A47" s="208">
        <v>34</v>
      </c>
      <c r="B47" s="140"/>
      <c r="C47" s="148" t="s">
        <v>133</v>
      </c>
      <c r="D47" s="154" t="s">
        <v>94</v>
      </c>
      <c r="E47" s="158">
        <v>1</v>
      </c>
      <c r="F47" s="147"/>
      <c r="G47" s="156"/>
      <c r="H47" s="155"/>
      <c r="I47" s="155"/>
      <c r="J47" s="155"/>
      <c r="K47" s="155"/>
      <c r="L47" s="149">
        <v>20</v>
      </c>
      <c r="M47" s="155"/>
      <c r="N47" s="155"/>
      <c r="O47" s="155"/>
      <c r="P47" s="155"/>
      <c r="Q47" s="200"/>
      <c r="R47" s="200"/>
    </row>
    <row r="48" spans="1:18" ht="11.25" customHeight="1">
      <c r="A48" s="208">
        <v>35</v>
      </c>
      <c r="B48" s="140"/>
      <c r="C48" s="148" t="s">
        <v>134</v>
      </c>
      <c r="D48" s="154" t="s">
        <v>94</v>
      </c>
      <c r="E48" s="158">
        <v>7</v>
      </c>
      <c r="F48" s="147"/>
      <c r="G48" s="156"/>
      <c r="H48" s="155"/>
      <c r="I48" s="155"/>
      <c r="J48" s="155"/>
      <c r="K48" s="155"/>
      <c r="L48" s="149">
        <v>20</v>
      </c>
      <c r="M48" s="155"/>
      <c r="N48" s="155"/>
      <c r="O48" s="155"/>
      <c r="P48" s="155"/>
      <c r="Q48" s="200"/>
      <c r="R48" s="200"/>
    </row>
    <row r="49" spans="1:18" ht="27" customHeight="1">
      <c r="A49" s="208">
        <v>36</v>
      </c>
      <c r="B49" s="140"/>
      <c r="C49" s="148" t="s">
        <v>135</v>
      </c>
      <c r="D49" s="154" t="s">
        <v>145</v>
      </c>
      <c r="E49" s="158">
        <v>4.5</v>
      </c>
      <c r="F49" s="147"/>
      <c r="G49" s="156"/>
      <c r="H49" s="155"/>
      <c r="I49" s="155"/>
      <c r="J49" s="155"/>
      <c r="K49" s="155"/>
      <c r="L49" s="149">
        <v>20</v>
      </c>
      <c r="M49" s="155"/>
      <c r="N49" s="155"/>
      <c r="O49" s="155"/>
      <c r="P49" s="155"/>
      <c r="Q49" s="200"/>
      <c r="R49" s="200"/>
    </row>
    <row r="50" spans="1:18" ht="11.25" customHeight="1">
      <c r="A50" s="208">
        <v>37</v>
      </c>
      <c r="B50" s="140"/>
      <c r="C50" s="148" t="s">
        <v>210</v>
      </c>
      <c r="D50" s="154" t="s">
        <v>94</v>
      </c>
      <c r="E50" s="158">
        <v>1</v>
      </c>
      <c r="F50" s="147"/>
      <c r="G50" s="156"/>
      <c r="H50" s="155"/>
      <c r="I50" s="155"/>
      <c r="J50" s="155"/>
      <c r="K50" s="155"/>
      <c r="L50" s="149">
        <v>20</v>
      </c>
      <c r="M50" s="155"/>
      <c r="N50" s="155"/>
      <c r="O50" s="155"/>
      <c r="P50" s="155"/>
      <c r="Q50" s="200"/>
      <c r="R50" s="200"/>
    </row>
    <row r="51" spans="1:18" ht="11.25" customHeight="1">
      <c r="A51" s="208">
        <v>38</v>
      </c>
      <c r="B51" s="140"/>
      <c r="C51" s="148" t="s">
        <v>136</v>
      </c>
      <c r="D51" s="154" t="s">
        <v>94</v>
      </c>
      <c r="E51" s="158">
        <v>1</v>
      </c>
      <c r="F51" s="147"/>
      <c r="G51" s="156"/>
      <c r="H51" s="155"/>
      <c r="I51" s="155"/>
      <c r="J51" s="155"/>
      <c r="K51" s="155"/>
      <c r="L51" s="149">
        <v>20</v>
      </c>
      <c r="M51" s="155"/>
      <c r="N51" s="155"/>
      <c r="O51" s="155"/>
      <c r="P51" s="155"/>
      <c r="Q51" s="200"/>
      <c r="R51" s="200"/>
    </row>
    <row r="52" spans="1:18" ht="11.25" customHeight="1">
      <c r="A52" s="208">
        <v>39</v>
      </c>
      <c r="B52" s="140"/>
      <c r="C52" s="148" t="s">
        <v>137</v>
      </c>
      <c r="D52" s="154" t="s">
        <v>94</v>
      </c>
      <c r="E52" s="158">
        <v>1</v>
      </c>
      <c r="F52" s="147"/>
      <c r="G52" s="156"/>
      <c r="H52" s="155"/>
      <c r="I52" s="155"/>
      <c r="J52" s="155"/>
      <c r="K52" s="155"/>
      <c r="L52" s="149">
        <v>20</v>
      </c>
      <c r="M52" s="155"/>
      <c r="N52" s="155"/>
      <c r="O52" s="155"/>
      <c r="P52" s="155"/>
      <c r="Q52" s="200"/>
      <c r="R52" s="200"/>
    </row>
    <row r="53" spans="1:18" ht="11.25" customHeight="1">
      <c r="A53" s="208">
        <v>40</v>
      </c>
      <c r="B53" s="140"/>
      <c r="C53" s="148" t="s">
        <v>138</v>
      </c>
      <c r="D53" s="154" t="s">
        <v>94</v>
      </c>
      <c r="E53" s="158">
        <v>2</v>
      </c>
      <c r="F53" s="147"/>
      <c r="G53" s="156"/>
      <c r="H53" s="155"/>
      <c r="I53" s="155"/>
      <c r="J53" s="155"/>
      <c r="K53" s="155"/>
      <c r="L53" s="149">
        <v>20</v>
      </c>
      <c r="M53" s="155"/>
      <c r="N53" s="155"/>
      <c r="O53" s="155"/>
      <c r="P53" s="155"/>
      <c r="Q53" s="200"/>
      <c r="R53" s="200"/>
    </row>
    <row r="54" spans="1:18" ht="11.25" customHeight="1">
      <c r="A54" s="208">
        <v>41</v>
      </c>
      <c r="B54" s="140"/>
      <c r="C54" s="148" t="s">
        <v>139</v>
      </c>
      <c r="D54" s="154" t="s">
        <v>94</v>
      </c>
      <c r="E54" s="158">
        <v>2</v>
      </c>
      <c r="F54" s="147"/>
      <c r="G54" s="156"/>
      <c r="H54" s="155"/>
      <c r="I54" s="155"/>
      <c r="J54" s="155"/>
      <c r="K54" s="155"/>
      <c r="L54" s="149">
        <v>20</v>
      </c>
      <c r="M54" s="155"/>
      <c r="N54" s="155"/>
      <c r="O54" s="155"/>
      <c r="P54" s="155"/>
      <c r="Q54" s="200"/>
      <c r="R54" s="200"/>
    </row>
    <row r="55" spans="1:18" ht="11.25" customHeight="1">
      <c r="A55" s="208">
        <v>42</v>
      </c>
      <c r="B55" s="140"/>
      <c r="C55" s="148" t="s">
        <v>140</v>
      </c>
      <c r="D55" s="154" t="s">
        <v>94</v>
      </c>
      <c r="E55" s="158">
        <v>2</v>
      </c>
      <c r="F55" s="147"/>
      <c r="G55" s="156"/>
      <c r="H55" s="155"/>
      <c r="I55" s="155"/>
      <c r="J55" s="155"/>
      <c r="K55" s="155"/>
      <c r="L55" s="149">
        <v>20</v>
      </c>
      <c r="M55" s="155"/>
      <c r="N55" s="155"/>
      <c r="O55" s="155"/>
      <c r="P55" s="155"/>
      <c r="Q55" s="200"/>
      <c r="R55" s="200"/>
    </row>
    <row r="56" spans="1:18" ht="11.25" customHeight="1">
      <c r="A56" s="208">
        <v>43</v>
      </c>
      <c r="B56" s="140"/>
      <c r="C56" s="148" t="s">
        <v>141</v>
      </c>
      <c r="D56" s="154" t="s">
        <v>94</v>
      </c>
      <c r="E56" s="158">
        <v>1</v>
      </c>
      <c r="F56" s="147"/>
      <c r="G56" s="156"/>
      <c r="H56" s="155"/>
      <c r="I56" s="155"/>
      <c r="J56" s="155"/>
      <c r="K56" s="155"/>
      <c r="L56" s="149">
        <v>20</v>
      </c>
      <c r="M56" s="155"/>
      <c r="N56" s="155"/>
      <c r="O56" s="155"/>
      <c r="P56" s="155"/>
      <c r="Q56" s="200"/>
      <c r="R56" s="200"/>
    </row>
    <row r="57" spans="1:18" ht="11.25" customHeight="1">
      <c r="A57" s="208">
        <v>44</v>
      </c>
      <c r="B57" s="140"/>
      <c r="C57" s="148" t="s">
        <v>142</v>
      </c>
      <c r="D57" s="154" t="s">
        <v>145</v>
      </c>
      <c r="E57" s="158">
        <v>3</v>
      </c>
      <c r="F57" s="147"/>
      <c r="G57" s="156"/>
      <c r="H57" s="155"/>
      <c r="I57" s="155"/>
      <c r="J57" s="155"/>
      <c r="K57" s="155"/>
      <c r="L57" s="149">
        <v>20</v>
      </c>
      <c r="M57" s="155"/>
      <c r="N57" s="155"/>
      <c r="O57" s="155"/>
      <c r="P57" s="155"/>
      <c r="Q57" s="200"/>
      <c r="R57" s="200"/>
    </row>
    <row r="58" spans="1:18" ht="11.25" customHeight="1">
      <c r="A58" s="208">
        <v>45</v>
      </c>
      <c r="B58" s="140"/>
      <c r="C58" s="148" t="s">
        <v>143</v>
      </c>
      <c r="D58" s="154" t="s">
        <v>41</v>
      </c>
      <c r="E58" s="158">
        <v>1</v>
      </c>
      <c r="F58" s="147"/>
      <c r="G58" s="156"/>
      <c r="H58" s="155"/>
      <c r="I58" s="155"/>
      <c r="J58" s="155"/>
      <c r="K58" s="155"/>
      <c r="L58" s="149">
        <v>20</v>
      </c>
      <c r="M58" s="155"/>
      <c r="N58" s="155"/>
      <c r="O58" s="155"/>
      <c r="P58" s="155"/>
      <c r="Q58" s="200"/>
      <c r="R58" s="200"/>
    </row>
    <row r="59" spans="1:18" ht="11.25" customHeight="1">
      <c r="A59" s="208">
        <v>46</v>
      </c>
      <c r="B59" s="140"/>
      <c r="C59" s="148" t="s">
        <v>159</v>
      </c>
      <c r="D59" s="154" t="s">
        <v>94</v>
      </c>
      <c r="E59" s="158">
        <v>1</v>
      </c>
      <c r="F59" s="147"/>
      <c r="G59" s="156"/>
      <c r="H59" s="155"/>
      <c r="I59" s="155"/>
      <c r="J59" s="155"/>
      <c r="K59" s="155"/>
      <c r="L59" s="149">
        <v>20</v>
      </c>
      <c r="M59" s="155"/>
      <c r="N59" s="155"/>
      <c r="O59" s="155"/>
      <c r="P59" s="155"/>
      <c r="Q59" s="200"/>
      <c r="R59" s="200"/>
    </row>
    <row r="60" spans="1:18" ht="11.25" customHeight="1">
      <c r="A60" s="208"/>
      <c r="B60" s="140"/>
      <c r="C60" s="168"/>
      <c r="D60" s="154"/>
      <c r="E60" s="158"/>
      <c r="F60" s="147"/>
      <c r="G60" s="156"/>
      <c r="H60" s="155"/>
      <c r="I60" s="155"/>
      <c r="J60" s="155"/>
      <c r="K60" s="155"/>
      <c r="L60" s="149"/>
      <c r="M60" s="155"/>
      <c r="N60" s="155"/>
      <c r="O60" s="155"/>
      <c r="P60" s="155"/>
      <c r="Q60" s="172"/>
      <c r="R60" s="172"/>
    </row>
    <row r="61" spans="1:18" ht="11.25" customHeight="1">
      <c r="A61" s="208"/>
      <c r="B61" s="140"/>
      <c r="C61" s="168" t="s">
        <v>165</v>
      </c>
      <c r="D61" s="154"/>
      <c r="E61" s="158"/>
      <c r="F61" s="147"/>
      <c r="G61" s="156"/>
      <c r="H61" s="155"/>
      <c r="I61" s="155"/>
      <c r="J61" s="155"/>
      <c r="K61" s="155"/>
      <c r="L61" s="149"/>
      <c r="M61" s="155"/>
      <c r="N61" s="155"/>
      <c r="O61" s="155"/>
      <c r="P61" s="155"/>
      <c r="Q61" s="172"/>
      <c r="R61" s="172"/>
    </row>
    <row r="62" spans="1:18" ht="24.75" customHeight="1">
      <c r="A62" s="209">
        <v>47</v>
      </c>
      <c r="B62" s="145"/>
      <c r="C62" s="179" t="s">
        <v>166</v>
      </c>
      <c r="D62" s="174" t="s">
        <v>107</v>
      </c>
      <c r="E62" s="180">
        <v>5</v>
      </c>
      <c r="F62" s="188"/>
      <c r="G62" s="192"/>
      <c r="H62" s="180"/>
      <c r="I62" s="145"/>
      <c r="J62" s="145"/>
      <c r="K62" s="145"/>
      <c r="L62" s="147">
        <v>20</v>
      </c>
      <c r="M62" s="145"/>
      <c r="N62" s="145"/>
      <c r="O62" s="145"/>
      <c r="P62" s="145"/>
      <c r="Q62" s="181"/>
      <c r="R62" s="181"/>
    </row>
    <row r="63" spans="1:18" ht="25.5" customHeight="1">
      <c r="A63" s="209">
        <v>48</v>
      </c>
      <c r="B63" s="145"/>
      <c r="C63" s="177" t="s">
        <v>167</v>
      </c>
      <c r="D63" s="145" t="s">
        <v>168</v>
      </c>
      <c r="E63" s="158">
        <v>40</v>
      </c>
      <c r="F63" s="188"/>
      <c r="G63" s="192"/>
      <c r="H63" s="173"/>
      <c r="I63" s="145"/>
      <c r="J63" s="145"/>
      <c r="K63" s="145"/>
      <c r="L63" s="147">
        <v>20</v>
      </c>
      <c r="M63" s="145"/>
      <c r="N63" s="145"/>
      <c r="O63" s="145"/>
      <c r="P63" s="145"/>
      <c r="Q63" s="181"/>
      <c r="R63" s="181"/>
    </row>
    <row r="64" spans="1:18" ht="11.25" customHeight="1">
      <c r="A64" s="209">
        <v>49</v>
      </c>
      <c r="B64" s="145"/>
      <c r="C64" s="174" t="s">
        <v>169</v>
      </c>
      <c r="D64" s="174" t="s">
        <v>144</v>
      </c>
      <c r="E64" s="175">
        <v>10</v>
      </c>
      <c r="F64" s="188"/>
      <c r="G64" s="202"/>
      <c r="H64" s="145"/>
      <c r="I64" s="145"/>
      <c r="J64" s="145"/>
      <c r="K64" s="145"/>
      <c r="L64" s="149">
        <v>20</v>
      </c>
      <c r="M64" s="145"/>
      <c r="N64" s="145"/>
      <c r="O64" s="145"/>
      <c r="P64" s="145"/>
      <c r="Q64" s="181"/>
      <c r="R64" s="181"/>
    </row>
    <row r="65" spans="1:18" ht="11.25" customHeight="1">
      <c r="A65" s="209">
        <v>50</v>
      </c>
      <c r="B65" s="145"/>
      <c r="C65" s="174" t="s">
        <v>170</v>
      </c>
      <c r="D65" s="174" t="s">
        <v>144</v>
      </c>
      <c r="E65" s="175">
        <v>15</v>
      </c>
      <c r="F65" s="188"/>
      <c r="G65" s="202"/>
      <c r="H65" s="145"/>
      <c r="I65" s="145"/>
      <c r="J65" s="145"/>
      <c r="K65" s="145"/>
      <c r="L65" s="149">
        <v>20</v>
      </c>
      <c r="M65" s="145"/>
      <c r="N65" s="145"/>
      <c r="O65" s="145"/>
      <c r="P65" s="145"/>
      <c r="Q65" s="181"/>
      <c r="R65" s="181"/>
    </row>
    <row r="66" spans="1:18" ht="11.25" customHeight="1">
      <c r="A66" s="209">
        <v>51</v>
      </c>
      <c r="B66" s="145"/>
      <c r="C66" s="174" t="s">
        <v>171</v>
      </c>
      <c r="D66" s="174" t="s">
        <v>144</v>
      </c>
      <c r="E66" s="175">
        <v>10</v>
      </c>
      <c r="F66" s="188"/>
      <c r="G66" s="202"/>
      <c r="H66" s="145"/>
      <c r="I66" s="145"/>
      <c r="J66" s="145"/>
      <c r="K66" s="145"/>
      <c r="L66" s="149">
        <v>20</v>
      </c>
      <c r="M66" s="145"/>
      <c r="N66" s="145"/>
      <c r="O66" s="145"/>
      <c r="P66" s="145"/>
      <c r="Q66" s="181"/>
      <c r="R66" s="181"/>
    </row>
    <row r="67" spans="1:18" ht="11.25" customHeight="1">
      <c r="A67" s="209">
        <v>52</v>
      </c>
      <c r="B67" s="145"/>
      <c r="C67" s="174" t="s">
        <v>172</v>
      </c>
      <c r="D67" s="174" t="s">
        <v>109</v>
      </c>
      <c r="E67" s="175">
        <v>0.359</v>
      </c>
      <c r="F67" s="188"/>
      <c r="G67" s="176"/>
      <c r="H67" s="145"/>
      <c r="I67" s="145"/>
      <c r="J67" s="145"/>
      <c r="K67" s="145"/>
      <c r="L67" s="149">
        <v>20</v>
      </c>
      <c r="M67" s="145"/>
      <c r="N67" s="145"/>
      <c r="O67" s="145"/>
      <c r="P67" s="145"/>
      <c r="Q67" s="181"/>
      <c r="R67" s="181"/>
    </row>
    <row r="68" spans="1:18" ht="11.25" customHeight="1">
      <c r="A68" s="209">
        <v>53</v>
      </c>
      <c r="B68" s="145"/>
      <c r="C68" s="174" t="s">
        <v>173</v>
      </c>
      <c r="D68" s="174" t="s">
        <v>144</v>
      </c>
      <c r="E68" s="175">
        <v>10</v>
      </c>
      <c r="F68" s="188"/>
      <c r="G68" s="176"/>
      <c r="H68" s="145"/>
      <c r="I68" s="145"/>
      <c r="J68" s="145"/>
      <c r="K68" s="145"/>
      <c r="L68" s="149">
        <v>20</v>
      </c>
      <c r="M68" s="145"/>
      <c r="N68" s="145"/>
      <c r="O68" s="145"/>
      <c r="P68" s="145"/>
      <c r="Q68" s="181"/>
      <c r="R68" s="181"/>
    </row>
    <row r="69" spans="1:18" ht="11.25" customHeight="1">
      <c r="A69" s="209">
        <v>54</v>
      </c>
      <c r="B69" s="145"/>
      <c r="C69" s="174" t="s">
        <v>174</v>
      </c>
      <c r="D69" s="174" t="s">
        <v>144</v>
      </c>
      <c r="E69" s="175">
        <v>15</v>
      </c>
      <c r="F69" s="188"/>
      <c r="G69" s="176"/>
      <c r="H69" s="145"/>
      <c r="I69" s="145"/>
      <c r="J69" s="145"/>
      <c r="K69" s="145"/>
      <c r="L69" s="149">
        <v>20</v>
      </c>
      <c r="M69" s="145"/>
      <c r="N69" s="145"/>
      <c r="O69" s="145"/>
      <c r="P69" s="145"/>
      <c r="Q69" s="181"/>
      <c r="R69" s="181"/>
    </row>
    <row r="70" spans="1:18" ht="11.25" customHeight="1">
      <c r="A70" s="209">
        <v>55</v>
      </c>
      <c r="B70" s="145"/>
      <c r="C70" s="174" t="s">
        <v>175</v>
      </c>
      <c r="D70" s="174" t="s">
        <v>144</v>
      </c>
      <c r="E70" s="175">
        <v>10</v>
      </c>
      <c r="F70" s="188"/>
      <c r="G70" s="196"/>
      <c r="H70" s="145"/>
      <c r="I70" s="145"/>
      <c r="J70" s="145"/>
      <c r="K70" s="145"/>
      <c r="L70" s="149">
        <v>20</v>
      </c>
      <c r="M70" s="145"/>
      <c r="N70" s="145"/>
      <c r="O70" s="145"/>
      <c r="P70" s="145"/>
      <c r="Q70" s="181"/>
      <c r="R70" s="181"/>
    </row>
    <row r="71" spans="1:18" ht="11.25" customHeight="1">
      <c r="A71" s="209">
        <v>56</v>
      </c>
      <c r="B71" s="145"/>
      <c r="C71" s="174" t="s">
        <v>176</v>
      </c>
      <c r="D71" s="174" t="s">
        <v>94</v>
      </c>
      <c r="E71" s="175">
        <v>4</v>
      </c>
      <c r="F71" s="188"/>
      <c r="G71" s="196"/>
      <c r="H71" s="145"/>
      <c r="I71" s="145"/>
      <c r="J71" s="145"/>
      <c r="K71" s="145"/>
      <c r="L71" s="149">
        <v>20</v>
      </c>
      <c r="M71" s="145"/>
      <c r="N71" s="145"/>
      <c r="O71" s="145"/>
      <c r="P71" s="145"/>
      <c r="Q71" s="181"/>
      <c r="R71" s="181"/>
    </row>
    <row r="72" spans="1:18" ht="11.25" customHeight="1">
      <c r="A72" s="209">
        <v>57</v>
      </c>
      <c r="B72" s="145"/>
      <c r="C72" s="174" t="s">
        <v>177</v>
      </c>
      <c r="D72" s="174" t="s">
        <v>94</v>
      </c>
      <c r="E72" s="175">
        <v>4</v>
      </c>
      <c r="F72" s="188"/>
      <c r="G72" s="196"/>
      <c r="H72" s="145"/>
      <c r="I72" s="145"/>
      <c r="J72" s="145"/>
      <c r="K72" s="145"/>
      <c r="L72" s="149">
        <v>20</v>
      </c>
      <c r="M72" s="145"/>
      <c r="N72" s="145"/>
      <c r="O72" s="145"/>
      <c r="P72" s="145"/>
      <c r="Q72" s="181"/>
      <c r="R72" s="181"/>
    </row>
    <row r="73" spans="1:18" ht="11.25" customHeight="1">
      <c r="A73" s="209">
        <v>58</v>
      </c>
      <c r="B73" s="145"/>
      <c r="C73" s="174" t="s">
        <v>178</v>
      </c>
      <c r="D73" s="174" t="s">
        <v>94</v>
      </c>
      <c r="E73" s="175">
        <v>4</v>
      </c>
      <c r="F73" s="188"/>
      <c r="G73" s="196"/>
      <c r="H73" s="145"/>
      <c r="I73" s="145"/>
      <c r="J73" s="145"/>
      <c r="K73" s="145"/>
      <c r="L73" s="149">
        <v>20</v>
      </c>
      <c r="M73" s="145"/>
      <c r="N73" s="145"/>
      <c r="O73" s="145"/>
      <c r="P73" s="145"/>
      <c r="Q73" s="181"/>
      <c r="R73" s="181"/>
    </row>
    <row r="74" spans="1:18" ht="11.25" customHeight="1">
      <c r="A74" s="209">
        <v>59</v>
      </c>
      <c r="B74" s="145"/>
      <c r="C74" s="174" t="s">
        <v>179</v>
      </c>
      <c r="D74" s="174" t="s">
        <v>94</v>
      </c>
      <c r="E74" s="175">
        <v>10</v>
      </c>
      <c r="F74" s="188"/>
      <c r="G74" s="196"/>
      <c r="H74" s="145"/>
      <c r="I74" s="145"/>
      <c r="J74" s="145"/>
      <c r="K74" s="145"/>
      <c r="L74" s="149">
        <v>20</v>
      </c>
      <c r="M74" s="145"/>
      <c r="N74" s="145"/>
      <c r="O74" s="145"/>
      <c r="P74" s="145"/>
      <c r="Q74" s="181"/>
      <c r="R74" s="181"/>
    </row>
    <row r="75" spans="1:18" ht="11.25" customHeight="1">
      <c r="A75" s="209">
        <v>60</v>
      </c>
      <c r="B75" s="145"/>
      <c r="C75" s="174" t="s">
        <v>180</v>
      </c>
      <c r="D75" s="174" t="s">
        <v>94</v>
      </c>
      <c r="E75" s="175">
        <v>4</v>
      </c>
      <c r="F75" s="188"/>
      <c r="G75" s="196"/>
      <c r="H75" s="145"/>
      <c r="I75" s="145"/>
      <c r="J75" s="145"/>
      <c r="K75" s="145"/>
      <c r="L75" s="149">
        <v>20</v>
      </c>
      <c r="M75" s="145"/>
      <c r="N75" s="145"/>
      <c r="O75" s="145"/>
      <c r="P75" s="145"/>
      <c r="Q75" s="145"/>
      <c r="R75" s="145"/>
    </row>
    <row r="76" spans="1:18" ht="11.25" customHeight="1">
      <c r="A76" s="209">
        <v>61</v>
      </c>
      <c r="B76" s="145"/>
      <c r="C76" s="174" t="s">
        <v>181</v>
      </c>
      <c r="D76" s="174" t="s">
        <v>94</v>
      </c>
      <c r="E76" s="175">
        <v>10</v>
      </c>
      <c r="F76" s="188"/>
      <c r="G76" s="196"/>
      <c r="H76" s="145"/>
      <c r="I76" s="145"/>
      <c r="J76" s="145"/>
      <c r="K76" s="145"/>
      <c r="L76" s="149">
        <v>20</v>
      </c>
      <c r="M76" s="145"/>
      <c r="N76" s="145"/>
      <c r="O76" s="145"/>
      <c r="P76" s="145"/>
      <c r="Q76" s="145"/>
      <c r="R76" s="145"/>
    </row>
    <row r="77" spans="1:18" ht="11.25" customHeight="1">
      <c r="A77" s="209">
        <v>62</v>
      </c>
      <c r="B77" s="145"/>
      <c r="C77" s="174" t="s">
        <v>182</v>
      </c>
      <c r="D77" s="174" t="s">
        <v>94</v>
      </c>
      <c r="E77" s="175">
        <v>10</v>
      </c>
      <c r="F77" s="188"/>
      <c r="G77" s="196"/>
      <c r="H77" s="145"/>
      <c r="I77" s="145"/>
      <c r="J77" s="145"/>
      <c r="K77" s="145"/>
      <c r="L77" s="149">
        <v>20</v>
      </c>
      <c r="M77" s="145"/>
      <c r="N77" s="145"/>
      <c r="O77" s="145"/>
      <c r="P77" s="145"/>
      <c r="Q77" s="145"/>
      <c r="R77" s="145"/>
    </row>
    <row r="78" spans="1:18" ht="11.25" customHeight="1">
      <c r="A78" s="209">
        <v>63</v>
      </c>
      <c r="B78" s="145"/>
      <c r="C78" s="174" t="s">
        <v>183</v>
      </c>
      <c r="D78" s="174" t="s">
        <v>94</v>
      </c>
      <c r="E78" s="175">
        <v>6</v>
      </c>
      <c r="F78" s="188"/>
      <c r="G78" s="196"/>
      <c r="H78" s="145"/>
      <c r="I78" s="145"/>
      <c r="J78" s="145"/>
      <c r="K78" s="145"/>
      <c r="L78" s="149">
        <v>20</v>
      </c>
      <c r="M78" s="145"/>
      <c r="N78" s="145"/>
      <c r="O78" s="145"/>
      <c r="P78" s="145"/>
      <c r="Q78" s="145"/>
      <c r="R78" s="145"/>
    </row>
    <row r="79" spans="1:18" ht="11.25" customHeight="1">
      <c r="A79" s="209">
        <v>64</v>
      </c>
      <c r="B79" s="145"/>
      <c r="C79" s="174" t="s">
        <v>184</v>
      </c>
      <c r="D79" s="174" t="s">
        <v>94</v>
      </c>
      <c r="E79" s="175">
        <v>4</v>
      </c>
      <c r="F79" s="188"/>
      <c r="G79" s="196"/>
      <c r="H79" s="145"/>
      <c r="I79" s="145"/>
      <c r="J79" s="145"/>
      <c r="K79" s="145"/>
      <c r="L79" s="149">
        <v>20</v>
      </c>
      <c r="M79" s="145"/>
      <c r="N79" s="145"/>
      <c r="O79" s="145"/>
      <c r="P79" s="145"/>
      <c r="Q79" s="145"/>
      <c r="R79" s="145"/>
    </row>
    <row r="80" spans="1:18" ht="11.25" customHeight="1">
      <c r="A80" s="209">
        <v>65</v>
      </c>
      <c r="B80" s="145"/>
      <c r="C80" s="174" t="s">
        <v>185</v>
      </c>
      <c r="D80" s="174" t="s">
        <v>94</v>
      </c>
      <c r="E80" s="175">
        <v>2</v>
      </c>
      <c r="F80" s="188"/>
      <c r="G80" s="196"/>
      <c r="H80" s="145"/>
      <c r="I80" s="145"/>
      <c r="J80" s="145"/>
      <c r="K80" s="145"/>
      <c r="L80" s="149">
        <v>20</v>
      </c>
      <c r="M80" s="145"/>
      <c r="N80" s="145"/>
      <c r="O80" s="145"/>
      <c r="P80" s="145"/>
      <c r="Q80" s="145"/>
      <c r="R80" s="145"/>
    </row>
    <row r="81" spans="1:18" ht="11.25" customHeight="1">
      <c r="A81" s="209">
        <v>66</v>
      </c>
      <c r="B81" s="145"/>
      <c r="C81" s="174" t="s">
        <v>186</v>
      </c>
      <c r="D81" s="174" t="s">
        <v>94</v>
      </c>
      <c r="E81" s="175">
        <v>2</v>
      </c>
      <c r="F81" s="188"/>
      <c r="G81" s="196"/>
      <c r="H81" s="145"/>
      <c r="I81" s="145"/>
      <c r="J81" s="145"/>
      <c r="K81" s="145"/>
      <c r="L81" s="149">
        <v>20</v>
      </c>
      <c r="M81" s="145"/>
      <c r="N81" s="145"/>
      <c r="O81" s="145"/>
      <c r="P81" s="145"/>
      <c r="Q81" s="145"/>
      <c r="R81" s="145"/>
    </row>
    <row r="82" spans="1:18" ht="11.25" customHeight="1">
      <c r="A82" s="209">
        <v>67</v>
      </c>
      <c r="B82" s="155"/>
      <c r="C82" s="174" t="s">
        <v>187</v>
      </c>
      <c r="D82" s="174" t="s">
        <v>94</v>
      </c>
      <c r="E82" s="175">
        <v>4</v>
      </c>
      <c r="F82" s="188"/>
      <c r="G82" s="196"/>
      <c r="H82" s="155"/>
      <c r="I82" s="155"/>
      <c r="J82" s="155"/>
      <c r="K82" s="155"/>
      <c r="L82" s="149">
        <v>20</v>
      </c>
      <c r="M82" s="155"/>
      <c r="N82" s="155"/>
      <c r="O82" s="155"/>
      <c r="P82" s="155"/>
      <c r="Q82" s="197"/>
      <c r="R82" s="197"/>
    </row>
    <row r="83" spans="1:18" ht="11.25" customHeight="1">
      <c r="A83" s="209">
        <v>68</v>
      </c>
      <c r="B83" s="154"/>
      <c r="C83" s="174" t="s">
        <v>188</v>
      </c>
      <c r="D83" s="174" t="s">
        <v>94</v>
      </c>
      <c r="E83" s="175">
        <v>8</v>
      </c>
      <c r="F83" s="188"/>
      <c r="G83" s="196"/>
      <c r="H83" s="154"/>
      <c r="I83" s="154"/>
      <c r="J83" s="154"/>
      <c r="K83" s="154"/>
      <c r="L83" s="149">
        <v>20</v>
      </c>
      <c r="M83" s="154"/>
      <c r="N83" s="154"/>
      <c r="O83" s="154"/>
      <c r="P83" s="154"/>
      <c r="Q83" s="197"/>
      <c r="R83" s="197"/>
    </row>
    <row r="84" spans="1:18" ht="11.25" customHeight="1">
      <c r="A84" s="209">
        <v>69</v>
      </c>
      <c r="B84" s="154"/>
      <c r="C84" s="174" t="s">
        <v>189</v>
      </c>
      <c r="D84" s="174" t="s">
        <v>94</v>
      </c>
      <c r="E84" s="175">
        <v>4</v>
      </c>
      <c r="F84" s="188"/>
      <c r="G84" s="196"/>
      <c r="H84" s="154"/>
      <c r="I84" s="154"/>
      <c r="J84" s="154"/>
      <c r="K84" s="154"/>
      <c r="L84" s="149">
        <v>20</v>
      </c>
      <c r="M84" s="154"/>
      <c r="N84" s="154"/>
      <c r="O84" s="154"/>
      <c r="P84" s="154"/>
      <c r="Q84" s="197"/>
      <c r="R84" s="197"/>
    </row>
    <row r="85" spans="1:18" ht="11.25" customHeight="1">
      <c r="A85" s="209"/>
      <c r="B85" s="154"/>
      <c r="C85" s="185" t="s">
        <v>190</v>
      </c>
      <c r="D85" s="182"/>
      <c r="E85" s="187"/>
      <c r="F85" s="189"/>
      <c r="G85" s="196"/>
      <c r="H85" s="154"/>
      <c r="I85" s="154"/>
      <c r="J85" s="154"/>
      <c r="K85" s="154"/>
      <c r="L85" s="149"/>
      <c r="M85" s="154"/>
      <c r="N85" s="154"/>
      <c r="O85" s="154"/>
      <c r="P85" s="154"/>
      <c r="Q85" s="197"/>
      <c r="R85" s="197"/>
    </row>
    <row r="86" spans="1:18" ht="11.25" customHeight="1">
      <c r="A86" s="209">
        <v>70</v>
      </c>
      <c r="B86" s="154"/>
      <c r="C86" s="174" t="s">
        <v>191</v>
      </c>
      <c r="D86" s="174" t="s">
        <v>94</v>
      </c>
      <c r="E86" s="175">
        <v>12</v>
      </c>
      <c r="F86" s="188"/>
      <c r="G86" s="196"/>
      <c r="H86" s="154"/>
      <c r="I86" s="154"/>
      <c r="J86" s="154"/>
      <c r="K86" s="154"/>
      <c r="L86" s="149">
        <v>20</v>
      </c>
      <c r="M86" s="154"/>
      <c r="N86" s="154"/>
      <c r="O86" s="154"/>
      <c r="P86" s="154"/>
      <c r="Q86" s="197"/>
      <c r="R86" s="197"/>
    </row>
    <row r="87" spans="1:18" ht="11.25" customHeight="1">
      <c r="A87" s="209"/>
      <c r="B87" s="154"/>
      <c r="C87" s="185" t="s">
        <v>114</v>
      </c>
      <c r="D87" s="182"/>
      <c r="E87" s="187"/>
      <c r="F87" s="189"/>
      <c r="G87" s="196"/>
      <c r="H87" s="154"/>
      <c r="I87" s="154"/>
      <c r="J87" s="154"/>
      <c r="K87" s="154"/>
      <c r="L87" s="149">
        <v>20</v>
      </c>
      <c r="M87" s="154"/>
      <c r="N87" s="154"/>
      <c r="O87" s="154"/>
      <c r="P87" s="154"/>
      <c r="Q87" s="197"/>
      <c r="R87" s="197"/>
    </row>
    <row r="88" spans="1:18" ht="11.25" customHeight="1">
      <c r="A88" s="209">
        <v>71</v>
      </c>
      <c r="B88" s="154"/>
      <c r="C88" s="174" t="s">
        <v>192</v>
      </c>
      <c r="D88" s="184" t="s">
        <v>94</v>
      </c>
      <c r="E88" s="194">
        <v>140</v>
      </c>
      <c r="F88" s="195"/>
      <c r="G88" s="196"/>
      <c r="H88" s="154"/>
      <c r="I88" s="154"/>
      <c r="J88" s="154"/>
      <c r="K88" s="154"/>
      <c r="L88" s="149">
        <v>20</v>
      </c>
      <c r="M88" s="154"/>
      <c r="N88" s="154"/>
      <c r="O88" s="154"/>
      <c r="P88" s="154"/>
      <c r="Q88" s="197"/>
      <c r="R88" s="197"/>
    </row>
    <row r="89" spans="1:18" ht="14.25" customHeight="1">
      <c r="A89" s="209">
        <v>72</v>
      </c>
      <c r="B89" s="154"/>
      <c r="C89" s="174" t="s">
        <v>212</v>
      </c>
      <c r="D89" s="174" t="s">
        <v>94</v>
      </c>
      <c r="E89" s="175">
        <v>5</v>
      </c>
      <c r="F89" s="188"/>
      <c r="G89" s="196"/>
      <c r="H89" s="154"/>
      <c r="I89" s="154"/>
      <c r="J89" s="154"/>
      <c r="K89" s="154"/>
      <c r="L89" s="149">
        <v>20</v>
      </c>
      <c r="M89" s="154"/>
      <c r="N89" s="154"/>
      <c r="O89" s="154"/>
      <c r="P89" s="154"/>
      <c r="Q89" s="197"/>
      <c r="R89" s="197"/>
    </row>
    <row r="90" spans="1:18" ht="14.25" customHeight="1">
      <c r="A90" s="209">
        <v>73</v>
      </c>
      <c r="B90" s="154"/>
      <c r="C90" s="174" t="s">
        <v>214</v>
      </c>
      <c r="D90" s="174" t="s">
        <v>94</v>
      </c>
      <c r="E90" s="175">
        <v>1</v>
      </c>
      <c r="F90" s="188"/>
      <c r="G90" s="196"/>
      <c r="H90" s="154"/>
      <c r="I90" s="154"/>
      <c r="J90" s="154"/>
      <c r="K90" s="154"/>
      <c r="L90" s="149">
        <v>20</v>
      </c>
      <c r="M90" s="154"/>
      <c r="N90" s="154"/>
      <c r="O90" s="154"/>
      <c r="P90" s="154"/>
      <c r="Q90" s="193"/>
      <c r="R90" s="196"/>
    </row>
    <row r="91" spans="1:18" ht="11.25" customHeight="1">
      <c r="A91" s="209">
        <v>74</v>
      </c>
      <c r="B91" s="154"/>
      <c r="C91" s="174" t="s">
        <v>193</v>
      </c>
      <c r="D91" s="174" t="s">
        <v>94</v>
      </c>
      <c r="E91" s="175">
        <v>5</v>
      </c>
      <c r="F91" s="188"/>
      <c r="G91" s="196"/>
      <c r="H91" s="154"/>
      <c r="I91" s="154"/>
      <c r="J91" s="154"/>
      <c r="K91" s="154"/>
      <c r="L91" s="149">
        <v>20</v>
      </c>
      <c r="M91" s="154"/>
      <c r="N91" s="154"/>
      <c r="O91" s="154"/>
      <c r="P91" s="154"/>
      <c r="Q91" s="197"/>
      <c r="R91" s="197"/>
    </row>
    <row r="92" spans="1:18" ht="13.5" customHeight="1">
      <c r="A92" s="209"/>
      <c r="B92" s="154"/>
      <c r="C92" s="186" t="s">
        <v>215</v>
      </c>
      <c r="D92" s="183"/>
      <c r="E92" s="187"/>
      <c r="F92" s="190"/>
      <c r="G92" s="196"/>
      <c r="H92" s="154"/>
      <c r="I92" s="154"/>
      <c r="J92" s="154"/>
      <c r="K92" s="154"/>
      <c r="L92" s="149"/>
      <c r="M92" s="154"/>
      <c r="N92" s="154"/>
      <c r="O92" s="154"/>
      <c r="P92" s="154"/>
      <c r="Q92" s="197"/>
      <c r="R92" s="197"/>
    </row>
    <row r="93" spans="1:18" ht="11.25" customHeight="1">
      <c r="A93" s="208">
        <v>75</v>
      </c>
      <c r="B93" s="169"/>
      <c r="C93" s="204" t="s">
        <v>194</v>
      </c>
      <c r="D93" s="204" t="s">
        <v>144</v>
      </c>
      <c r="E93" s="205">
        <v>10</v>
      </c>
      <c r="F93" s="191"/>
      <c r="G93" s="206"/>
      <c r="H93" s="169"/>
      <c r="I93" s="169"/>
      <c r="J93" s="169"/>
      <c r="K93" s="169"/>
      <c r="L93" s="207">
        <v>20</v>
      </c>
      <c r="M93" s="169"/>
      <c r="N93" s="169"/>
      <c r="O93" s="169"/>
      <c r="P93" s="169"/>
      <c r="Q93" s="199"/>
      <c r="R93" s="199"/>
    </row>
    <row r="94" spans="1:18" ht="11.25" customHeight="1">
      <c r="A94" s="209">
        <v>76</v>
      </c>
      <c r="B94" s="154"/>
      <c r="C94" s="174" t="s">
        <v>195</v>
      </c>
      <c r="D94" s="174" t="s">
        <v>144</v>
      </c>
      <c r="E94" s="175">
        <v>15</v>
      </c>
      <c r="F94" s="188"/>
      <c r="G94" s="196"/>
      <c r="H94" s="154"/>
      <c r="I94" s="154"/>
      <c r="J94" s="154"/>
      <c r="K94" s="154"/>
      <c r="L94" s="149">
        <v>20</v>
      </c>
      <c r="M94" s="154"/>
      <c r="N94" s="154"/>
      <c r="O94" s="154"/>
      <c r="P94" s="154"/>
      <c r="Q94" s="197"/>
      <c r="R94" s="197"/>
    </row>
    <row r="95" spans="1:18" ht="11.25" customHeight="1">
      <c r="A95" s="209">
        <v>77</v>
      </c>
      <c r="B95" s="154"/>
      <c r="C95" s="174" t="s">
        <v>196</v>
      </c>
      <c r="D95" s="174" t="s">
        <v>144</v>
      </c>
      <c r="E95" s="175">
        <v>10</v>
      </c>
      <c r="F95" s="188"/>
      <c r="G95" s="196"/>
      <c r="H95" s="154"/>
      <c r="I95" s="154"/>
      <c r="J95" s="154"/>
      <c r="K95" s="154"/>
      <c r="L95" s="149">
        <v>20</v>
      </c>
      <c r="M95" s="154"/>
      <c r="N95" s="154"/>
      <c r="O95" s="154"/>
      <c r="P95" s="154"/>
      <c r="Q95" s="197"/>
      <c r="R95" s="197"/>
    </row>
    <row r="96" spans="1:18" ht="11.25" customHeight="1">
      <c r="A96" s="209"/>
      <c r="B96" s="154"/>
      <c r="C96" s="186" t="s">
        <v>197</v>
      </c>
      <c r="D96" s="183"/>
      <c r="E96" s="187"/>
      <c r="F96" s="190"/>
      <c r="G96" s="196"/>
      <c r="H96" s="154"/>
      <c r="I96" s="154"/>
      <c r="J96" s="154"/>
      <c r="K96" s="154"/>
      <c r="L96" s="149"/>
      <c r="M96" s="154"/>
      <c r="N96" s="154"/>
      <c r="O96" s="154"/>
      <c r="P96" s="154"/>
      <c r="Q96" s="197"/>
      <c r="R96" s="197"/>
    </row>
    <row r="97" spans="1:18" ht="0.75" customHeight="1">
      <c r="A97" s="209"/>
      <c r="B97" s="154"/>
      <c r="C97" s="185"/>
      <c r="D97" s="182"/>
      <c r="E97" s="187"/>
      <c r="F97" s="189"/>
      <c r="G97" s="196"/>
      <c r="H97" s="154"/>
      <c r="I97" s="154"/>
      <c r="J97" s="154"/>
      <c r="K97" s="154"/>
      <c r="L97" s="149"/>
      <c r="M97" s="154"/>
      <c r="N97" s="154"/>
      <c r="O97" s="154"/>
      <c r="P97" s="154"/>
      <c r="Q97" s="197"/>
      <c r="R97" s="197"/>
    </row>
    <row r="98" spans="1:18" ht="11.25" customHeight="1">
      <c r="A98" s="209">
        <v>79</v>
      </c>
      <c r="B98" s="154"/>
      <c r="C98" s="174" t="s">
        <v>198</v>
      </c>
      <c r="D98" s="174" t="s">
        <v>199</v>
      </c>
      <c r="E98" s="175">
        <v>480</v>
      </c>
      <c r="F98" s="188"/>
      <c r="G98" s="196"/>
      <c r="H98" s="154"/>
      <c r="I98" s="154"/>
      <c r="J98" s="154"/>
      <c r="K98" s="154"/>
      <c r="L98" s="149">
        <v>20</v>
      </c>
      <c r="M98" s="154"/>
      <c r="N98" s="154"/>
      <c r="O98" s="154"/>
      <c r="P98" s="154"/>
      <c r="Q98" s="197"/>
      <c r="R98" s="197"/>
    </row>
    <row r="99" spans="1:18" ht="11.25" customHeight="1">
      <c r="A99" s="209">
        <v>80</v>
      </c>
      <c r="B99" s="154"/>
      <c r="C99" s="174" t="s">
        <v>200</v>
      </c>
      <c r="D99" s="174" t="s">
        <v>94</v>
      </c>
      <c r="E99" s="175">
        <v>10</v>
      </c>
      <c r="F99" s="188"/>
      <c r="G99" s="196"/>
      <c r="H99" s="154"/>
      <c r="I99" s="154"/>
      <c r="J99" s="154"/>
      <c r="K99" s="154"/>
      <c r="L99" s="149">
        <v>20</v>
      </c>
      <c r="M99" s="154"/>
      <c r="N99" s="154"/>
      <c r="O99" s="154"/>
      <c r="P99" s="154"/>
      <c r="Q99" s="197"/>
      <c r="R99" s="197"/>
    </row>
    <row r="100" spans="1:18" ht="11.25" customHeight="1">
      <c r="A100" s="209">
        <v>81</v>
      </c>
      <c r="B100" s="154"/>
      <c r="C100" s="174" t="s">
        <v>201</v>
      </c>
      <c r="D100" s="174" t="s">
        <v>94</v>
      </c>
      <c r="E100" s="175">
        <v>10</v>
      </c>
      <c r="F100" s="188"/>
      <c r="G100" s="196"/>
      <c r="H100" s="154"/>
      <c r="I100" s="154"/>
      <c r="J100" s="154"/>
      <c r="K100" s="154"/>
      <c r="L100" s="149">
        <v>20</v>
      </c>
      <c r="M100" s="154"/>
      <c r="N100" s="154"/>
      <c r="O100" s="154"/>
      <c r="P100" s="154"/>
      <c r="Q100" s="197"/>
      <c r="R100" s="197"/>
    </row>
    <row r="101" spans="1:18" ht="11.25" customHeight="1">
      <c r="A101" s="209">
        <v>82</v>
      </c>
      <c r="B101" s="154"/>
      <c r="C101" s="174" t="s">
        <v>202</v>
      </c>
      <c r="D101" s="174" t="s">
        <v>94</v>
      </c>
      <c r="E101" s="175">
        <v>10</v>
      </c>
      <c r="F101" s="188"/>
      <c r="G101" s="196"/>
      <c r="H101" s="154"/>
      <c r="I101" s="154"/>
      <c r="J101" s="154"/>
      <c r="K101" s="154"/>
      <c r="L101" s="149">
        <v>20</v>
      </c>
      <c r="M101" s="154"/>
      <c r="N101" s="154"/>
      <c r="O101" s="154"/>
      <c r="P101" s="154"/>
      <c r="Q101" s="197"/>
      <c r="R101" s="197"/>
    </row>
    <row r="102" spans="1:18" ht="12" customHeight="1">
      <c r="A102" s="209">
        <v>83</v>
      </c>
      <c r="B102" s="154"/>
      <c r="C102" s="174" t="s">
        <v>213</v>
      </c>
      <c r="D102" s="174" t="s">
        <v>94</v>
      </c>
      <c r="E102" s="175">
        <v>5</v>
      </c>
      <c r="F102" s="188"/>
      <c r="G102" s="196"/>
      <c r="H102" s="154"/>
      <c r="I102" s="154"/>
      <c r="J102" s="154"/>
      <c r="K102" s="154"/>
      <c r="L102" s="149">
        <v>20</v>
      </c>
      <c r="M102" s="154"/>
      <c r="N102" s="154"/>
      <c r="O102" s="154"/>
      <c r="P102" s="154"/>
      <c r="Q102" s="197"/>
      <c r="R102" s="197"/>
    </row>
    <row r="103" spans="1:18" ht="11.25" customHeight="1">
      <c r="A103" s="209">
        <v>84</v>
      </c>
      <c r="B103" s="154"/>
      <c r="C103" s="174" t="s">
        <v>203</v>
      </c>
      <c r="D103" s="174" t="s">
        <v>94</v>
      </c>
      <c r="E103" s="175">
        <v>5</v>
      </c>
      <c r="F103" s="188"/>
      <c r="G103" s="196"/>
      <c r="H103" s="154"/>
      <c r="I103" s="154"/>
      <c r="J103" s="154"/>
      <c r="K103" s="154"/>
      <c r="L103" s="149">
        <v>20</v>
      </c>
      <c r="M103" s="154"/>
      <c r="N103" s="154"/>
      <c r="O103" s="154"/>
      <c r="P103" s="154"/>
      <c r="Q103" s="197"/>
      <c r="R103" s="197"/>
    </row>
    <row r="104" spans="1:18" ht="11.25" customHeight="1">
      <c r="A104" s="209">
        <v>85</v>
      </c>
      <c r="B104" s="154"/>
      <c r="C104" s="174" t="s">
        <v>204</v>
      </c>
      <c r="D104" s="174" t="s">
        <v>94</v>
      </c>
      <c r="E104" s="175">
        <v>5</v>
      </c>
      <c r="F104" s="188"/>
      <c r="G104" s="196"/>
      <c r="H104" s="154"/>
      <c r="I104" s="154"/>
      <c r="J104" s="154"/>
      <c r="K104" s="154"/>
      <c r="L104" s="149">
        <v>20</v>
      </c>
      <c r="M104" s="154"/>
      <c r="N104" s="154"/>
      <c r="O104" s="154"/>
      <c r="P104" s="154"/>
      <c r="Q104" s="197"/>
      <c r="R104" s="197"/>
    </row>
    <row r="105" spans="1:18" ht="11.25" customHeight="1">
      <c r="A105" s="209">
        <v>86</v>
      </c>
      <c r="B105" s="154"/>
      <c r="C105" s="174" t="s">
        <v>205</v>
      </c>
      <c r="D105" s="174" t="s">
        <v>94</v>
      </c>
      <c r="E105" s="175">
        <v>5</v>
      </c>
      <c r="F105" s="188"/>
      <c r="G105" s="196"/>
      <c r="H105" s="154"/>
      <c r="I105" s="154"/>
      <c r="J105" s="154"/>
      <c r="K105" s="154"/>
      <c r="L105" s="149">
        <v>20</v>
      </c>
      <c r="M105" s="154"/>
      <c r="N105" s="154"/>
      <c r="O105" s="154"/>
      <c r="P105" s="154"/>
      <c r="Q105" s="197"/>
      <c r="R105" s="197"/>
    </row>
    <row r="106" spans="1:18" ht="11.25" customHeight="1">
      <c r="A106" s="209">
        <v>87</v>
      </c>
      <c r="B106" s="154"/>
      <c r="C106" s="174" t="s">
        <v>206</v>
      </c>
      <c r="D106" s="174" t="s">
        <v>207</v>
      </c>
      <c r="E106" s="175">
        <v>1</v>
      </c>
      <c r="F106" s="188"/>
      <c r="G106" s="196"/>
      <c r="H106" s="154"/>
      <c r="I106" s="154"/>
      <c r="J106" s="154"/>
      <c r="K106" s="154"/>
      <c r="L106" s="149">
        <v>20</v>
      </c>
      <c r="M106" s="154"/>
      <c r="N106" s="154"/>
      <c r="O106" s="154"/>
      <c r="P106" s="154"/>
      <c r="Q106" s="197"/>
      <c r="R106" s="197"/>
    </row>
    <row r="107" spans="1:18" ht="11.25" customHeight="1">
      <c r="A107" s="209">
        <v>88</v>
      </c>
      <c r="B107" s="154"/>
      <c r="C107" s="174" t="s">
        <v>208</v>
      </c>
      <c r="D107" s="174" t="s">
        <v>94</v>
      </c>
      <c r="E107" s="175">
        <v>15</v>
      </c>
      <c r="F107" s="188"/>
      <c r="G107" s="196"/>
      <c r="H107" s="154"/>
      <c r="I107" s="154"/>
      <c r="J107" s="154"/>
      <c r="K107" s="154"/>
      <c r="L107" s="149">
        <v>20</v>
      </c>
      <c r="M107" s="154"/>
      <c r="N107" s="154"/>
      <c r="O107" s="154"/>
      <c r="P107" s="154"/>
      <c r="Q107" s="197"/>
      <c r="R107" s="197"/>
    </row>
    <row r="108" spans="1:18" ht="11.25" customHeight="1">
      <c r="A108" s="209">
        <v>89</v>
      </c>
      <c r="B108" s="154"/>
      <c r="C108" s="174" t="s">
        <v>209</v>
      </c>
      <c r="D108" s="174" t="s">
        <v>94</v>
      </c>
      <c r="E108" s="175">
        <v>2</v>
      </c>
      <c r="F108" s="188"/>
      <c r="G108" s="196"/>
      <c r="H108" s="154"/>
      <c r="I108" s="154"/>
      <c r="J108" s="154"/>
      <c r="K108" s="154"/>
      <c r="L108" s="149">
        <v>20</v>
      </c>
      <c r="M108" s="154"/>
      <c r="N108" s="154"/>
      <c r="O108" s="154"/>
      <c r="P108" s="154"/>
      <c r="Q108" s="197"/>
      <c r="R108" s="197"/>
    </row>
    <row r="109" spans="1:18" ht="11.25" customHeight="1">
      <c r="A109" s="154"/>
      <c r="B109" s="154"/>
      <c r="C109" s="154"/>
      <c r="D109" s="154"/>
      <c r="E109" s="154"/>
      <c r="F109" s="154"/>
      <c r="G109" s="178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72"/>
    </row>
    <row r="110" spans="1:18" ht="11.25" customHeight="1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</row>
    <row r="111" spans="1:18" ht="11.25" customHeight="1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</row>
    <row r="112" spans="1:18" ht="11.25" customHeight="1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</row>
    <row r="113" spans="1:18" ht="11.25" customHeight="1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</row>
    <row r="114" spans="1:18" ht="11.25" customHeight="1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</row>
    <row r="115" spans="1:18" ht="11.25" customHeight="1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</row>
    <row r="116" spans="1:18" ht="11.25" customHeight="1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</row>
    <row r="117" spans="1:18" ht="11.25" customHeight="1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</row>
    <row r="118" spans="1:18" ht="11.25" customHeight="1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</row>
    <row r="119" spans="1:18" ht="11.25" customHeight="1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</row>
    <row r="120" spans="1:18" ht="11.25" customHeight="1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</row>
    <row r="121" spans="1:18" ht="11.25" customHeight="1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</row>
    <row r="122" spans="1:18" ht="11.25" customHeight="1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</row>
    <row r="123" spans="1:18" ht="11.25" customHeight="1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</row>
    <row r="124" spans="1:18" ht="11.25" customHeight="1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</row>
    <row r="125" spans="1:18" ht="11.25" customHeight="1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</row>
    <row r="126" spans="1:18" ht="11.25" customHeight="1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</row>
    <row r="127" spans="1:18" ht="11.25" customHeight="1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</row>
    <row r="128" spans="1:18" ht="11.25" customHeight="1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</row>
    <row r="129" spans="1:18" ht="11.25" customHeight="1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</row>
    <row r="130" spans="1:18" ht="11.25" customHeight="1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</row>
    <row r="131" spans="1:18" ht="11.25" customHeight="1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</row>
    <row r="132" spans="1:18" ht="11.25" customHeight="1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</row>
    <row r="133" spans="1:18" ht="11.25" customHeight="1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</row>
    <row r="134" spans="1:18" ht="11.25" customHeight="1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</row>
    <row r="135" spans="1:18" ht="11.25" customHeight="1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</row>
    <row r="136" spans="1:18" ht="11.25" customHeight="1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</row>
    <row r="137" spans="1:18" ht="11.25" customHeight="1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</row>
    <row r="138" spans="1:18" ht="11.25" customHeight="1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</row>
    <row r="139" spans="1:18" ht="11.25" customHeight="1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</row>
    <row r="140" spans="1:18" ht="11.25" customHeight="1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</row>
    <row r="141" spans="1:18" ht="11.25" customHeight="1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</row>
    <row r="142" spans="1:18" ht="11.25" customHeight="1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</row>
    <row r="143" spans="1:18" ht="11.25" customHeight="1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</row>
    <row r="144" spans="1:18" ht="11.25" customHeight="1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</row>
    <row r="145" spans="1:18" ht="11.25" customHeight="1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</row>
    <row r="146" spans="1:18" ht="11.25" customHeight="1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</row>
    <row r="147" spans="1:18" ht="11.25" customHeight="1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</row>
    <row r="148" spans="1:18" ht="11.25" customHeight="1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</row>
    <row r="149" spans="1:18" ht="11.25" customHeight="1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</row>
    <row r="150" spans="1:18" ht="11.25" customHeight="1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</row>
    <row r="151" spans="1:18" ht="11.25" customHeight="1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</row>
    <row r="152" spans="1:18" ht="11.25" customHeight="1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</row>
    <row r="153" spans="1:18" ht="11.25" customHeight="1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</row>
    <row r="154" spans="1:18" ht="11.25" customHeight="1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</row>
    <row r="155" spans="1:18" ht="11.25" customHeight="1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</row>
    <row r="156" spans="1:18" ht="11.25" customHeight="1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</row>
    <row r="157" spans="1:18" ht="11.25" customHeight="1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</row>
    <row r="158" spans="1:18" ht="11.25" customHeight="1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</row>
    <row r="159" spans="1:18" ht="11.25" customHeight="1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</row>
    <row r="160" spans="1:18" ht="11.25" customHeight="1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</row>
    <row r="161" spans="1:18" ht="11.25" customHeight="1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</row>
    <row r="162" spans="1:18" ht="11.25" customHeight="1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</row>
    <row r="163" spans="1:18" ht="11.25" customHeight="1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</row>
    <row r="164" spans="1:18" ht="11.25" customHeight="1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</row>
    <row r="165" spans="1:18" ht="11.25" customHeight="1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</row>
    <row r="166" spans="1:18" ht="11.25" customHeight="1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</row>
    <row r="167" spans="1:18" ht="11.25" customHeight="1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</row>
    <row r="168" spans="1:18" ht="11.25" customHeight="1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</row>
    <row r="169" spans="1:18" ht="11.25" customHeight="1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</row>
    <row r="170" spans="1:18" ht="11.25" customHeight="1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</row>
    <row r="171" spans="1:18" ht="11.25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</row>
    <row r="172" spans="1:18" ht="11.25" customHeight="1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</row>
    <row r="173" spans="1:18" ht="11.25" customHeight="1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</row>
    <row r="174" spans="1:18" ht="11.25" customHeight="1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</row>
    <row r="175" spans="1:18" ht="11.25" customHeight="1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</row>
    <row r="176" spans="1:18" ht="11.25" customHeight="1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</row>
    <row r="177" spans="1:18" ht="11.25" customHeight="1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</row>
    <row r="178" spans="1:18" ht="11.25" customHeight="1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</row>
    <row r="179" spans="1:18" ht="11.25" customHeight="1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</row>
    <row r="180" spans="1:18" ht="11.25" customHeight="1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</row>
    <row r="181" spans="1:18" ht="11.25" customHeight="1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</row>
    <row r="182" spans="1:18" ht="11.25" customHeight="1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</row>
    <row r="183" spans="1:18" ht="11.25" customHeight="1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</row>
    <row r="184" spans="1:18" ht="11.25" customHeight="1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</row>
    <row r="185" spans="1:18" ht="11.25" customHeight="1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</row>
    <row r="186" spans="1:18" ht="11.25" customHeight="1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</row>
    <row r="187" spans="1:18" ht="11.25" customHeight="1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</row>
    <row r="188" spans="1:18" ht="11.25" customHeight="1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</row>
    <row r="189" spans="1:18" ht="11.25" customHeight="1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</row>
    <row r="190" spans="1:18" ht="11.25" customHeight="1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</row>
    <row r="191" spans="1:18" ht="11.25" customHeight="1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  <headerFooter alignWithMargins="0">
    <oddHeader>&amp;LPríloha č. 1
Práce a dodávky - výkaz výmer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EU</cp:lastModifiedBy>
  <cp:lastPrinted>2014-05-23T06:02:50Z</cp:lastPrinted>
  <dcterms:created xsi:type="dcterms:W3CDTF">2013-11-26T22:09:53Z</dcterms:created>
  <dcterms:modified xsi:type="dcterms:W3CDTF">2014-05-23T07:41:14Z</dcterms:modified>
  <cp:category/>
  <cp:version/>
  <cp:contentType/>
  <cp:contentStatus/>
</cp:coreProperties>
</file>