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SDK stena 0120\"/>
    </mc:Choice>
  </mc:AlternateContent>
  <bookViews>
    <workbookView xWindow="-120" yWindow="-120" windowWidth="29040" windowHeight="15840"/>
  </bookViews>
  <sheets>
    <sheet name="78 - Predsadená SDK stena" sheetId="2" r:id="rId1"/>
  </sheets>
  <definedNames>
    <definedName name="_xlnm._FilterDatabase" localSheetId="0" hidden="1">'78 - Predsadená SDK stena'!$C$86:$K$105</definedName>
    <definedName name="_xlnm.Print_Titles" localSheetId="0">'78 - Predsadená SDK stena'!$86:$86</definedName>
    <definedName name="_xlnm.Print_Area" localSheetId="0">'78 - Predsadená SDK stena'!$C$4:$J$39,'78 - Predsadená SDK stena'!$C$45:$J$70,'78 - Predsadená SDK stena'!$C$76:$K$105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8" i="2" l="1"/>
  <c r="J37" i="2" l="1"/>
  <c r="J36" i="2"/>
  <c r="J35" i="2"/>
  <c r="BI105" i="2"/>
  <c r="BH105" i="2"/>
  <c r="BG105" i="2"/>
  <c r="BE105" i="2"/>
  <c r="T105" i="2"/>
  <c r="T104" i="2" s="1"/>
  <c r="R105" i="2"/>
  <c r="R104" i="2" s="1"/>
  <c r="P105" i="2"/>
  <c r="P104" i="2" s="1"/>
  <c r="BK105" i="2"/>
  <c r="BK104" i="2" s="1"/>
  <c r="J104" i="2" s="1"/>
  <c r="J65" i="2" s="1"/>
  <c r="J105" i="2"/>
  <c r="BF105" i="2" s="1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0" i="2"/>
  <c r="BH100" i="2"/>
  <c r="BG100" i="2"/>
  <c r="BE100" i="2"/>
  <c r="T100" i="2"/>
  <c r="R100" i="2"/>
  <c r="P100" i="2"/>
  <c r="BK100" i="2"/>
  <c r="J100" i="2"/>
  <c r="BF100" i="2" s="1"/>
  <c r="BI99" i="2"/>
  <c r="BH99" i="2"/>
  <c r="BG99" i="2"/>
  <c r="BE99" i="2"/>
  <c r="T99" i="2"/>
  <c r="R99" i="2"/>
  <c r="P99" i="2"/>
  <c r="BK99" i="2"/>
  <c r="J99" i="2"/>
  <c r="BF99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I92" i="2"/>
  <c r="BH92" i="2"/>
  <c r="BG92" i="2"/>
  <c r="BE92" i="2"/>
  <c r="T92" i="2"/>
  <c r="T91" i="2" s="1"/>
  <c r="R92" i="2"/>
  <c r="R91" i="2" s="1"/>
  <c r="P92" i="2"/>
  <c r="P91" i="2" s="1"/>
  <c r="BK92" i="2"/>
  <c r="BK91" i="2" s="1"/>
  <c r="J91" i="2" s="1"/>
  <c r="J60" i="2" s="1"/>
  <c r="J92" i="2"/>
  <c r="BF92" i="2" s="1"/>
  <c r="BI90" i="2"/>
  <c r="BH90" i="2"/>
  <c r="BG90" i="2"/>
  <c r="BE90" i="2"/>
  <c r="T90" i="2"/>
  <c r="T89" i="2" s="1"/>
  <c r="R90" i="2"/>
  <c r="R89" i="2" s="1"/>
  <c r="P90" i="2"/>
  <c r="P89" i="2" s="1"/>
  <c r="P88" i="2" s="1"/>
  <c r="BK90" i="2"/>
  <c r="BK89" i="2" s="1"/>
  <c r="J89" i="2" s="1"/>
  <c r="J90" i="2"/>
  <c r="BF90" i="2" s="1"/>
  <c r="F81" i="2"/>
  <c r="E79" i="2"/>
  <c r="J29" i="2"/>
  <c r="F50" i="2"/>
  <c r="E48" i="2"/>
  <c r="J84" i="2"/>
  <c r="J52" i="2"/>
  <c r="F84" i="2"/>
  <c r="F83" i="2"/>
  <c r="J81" i="2"/>
  <c r="BF95" i="2" l="1"/>
  <c r="J94" i="2"/>
  <c r="J59" i="2"/>
  <c r="J88" i="2"/>
  <c r="J53" i="2"/>
  <c r="F33" i="2"/>
  <c r="J83" i="2"/>
  <c r="F52" i="2"/>
  <c r="J50" i="2"/>
  <c r="T88" i="2"/>
  <c r="F36" i="2"/>
  <c r="BK101" i="2"/>
  <c r="J101" i="2" s="1"/>
  <c r="J64" i="2" s="1"/>
  <c r="T101" i="2"/>
  <c r="P101" i="2"/>
  <c r="J33" i="2"/>
  <c r="BK94" i="2"/>
  <c r="T94" i="2"/>
  <c r="R88" i="2"/>
  <c r="F37" i="2"/>
  <c r="P94" i="2"/>
  <c r="F35" i="2"/>
  <c r="R94" i="2"/>
  <c r="R101" i="2"/>
  <c r="J34" i="2"/>
  <c r="F34" i="2"/>
  <c r="F53" i="2"/>
  <c r="BK88" i="2"/>
  <c r="J62" i="2" l="1"/>
  <c r="J93" i="2"/>
  <c r="J87" i="2" s="1"/>
  <c r="P93" i="2"/>
  <c r="P87" i="2" s="1"/>
  <c r="BK93" i="2"/>
  <c r="J61" i="2" s="1"/>
  <c r="T93" i="2"/>
  <c r="T87" i="2" s="1"/>
  <c r="R93" i="2"/>
  <c r="R87" i="2" s="1"/>
  <c r="J58" i="2"/>
  <c r="BK87" i="2" l="1"/>
  <c r="J57" i="2" s="1"/>
  <c r="J70" i="2" s="1"/>
  <c r="J28" i="2" l="1"/>
  <c r="J30" i="2" s="1"/>
  <c r="J39" i="2" l="1"/>
</calcChain>
</file>

<file path=xl/sharedStrings.xml><?xml version="1.0" encoding="utf-8"?>
<sst xmlns="http://schemas.openxmlformats.org/spreadsheetml/2006/main" count="288" uniqueCount="129">
  <si>
    <t/>
  </si>
  <si>
    <t>False</t>
  </si>
  <si>
    <t>{c6276ed8-a864-49d6-bd0e-c5fbf0e63ced}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</si>
  <si>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</si>
  <si>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</si>
  <si>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</si>
  <si>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</si>
  <si>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</si>
  <si>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</si>
  <si>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</si>
  <si>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</si>
  <si>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</si>
  <si>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</si>
  <si>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</si>
  <si>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</si>
  <si>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</si>
  <si>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</si>
  <si>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</si>
  <si>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</si>
  <si>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</si>
  <si>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</si>
  <si>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</si>
  <si>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</si>
  <si>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</si>
  <si>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</si>
  <si>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</si>
  <si>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</si>
  <si>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</si>
  <si>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</si>
  <si>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</si>
  <si>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</si>
  <si>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Kód</t>
  </si>
  <si>
    <t>Popis</t>
  </si>
  <si>
    <t>Typ</t>
  </si>
  <si>
    <t>D</t>
  </si>
  <si>
    <t>0</t>
  </si>
  <si>
    <t>1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</si>
  <si>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</si>
  <si>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</si>
  <si>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</si>
  <si>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</si>
  <si>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</si>
  <si>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</si>
  <si>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</si>
  <si>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</si>
  <si>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</si>
  <si>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</si>
  <si>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</si>
  <si>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</si>
  <si>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</si>
  <si>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</si>
  <si>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771 - Podlahy z dlaždíc</t>
  </si>
  <si>
    <t xml:space="preserve">    784 - Maľby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</si>
  <si>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</si>
  <si>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</si>
  <si>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</si>
  <si>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</si>
  <si>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</si>
  <si>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</si>
  <si>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</si>
  <si>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</si>
  <si>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</si>
  <si>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</si>
  <si>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</si>
  <si>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</si>
  <si>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</si>
  <si>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</si>
  <si>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</si>
  <si>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</si>
  <si>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</si>
  <si>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</si>
  <si>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</si>
  <si>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</si>
  <si>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</t>
  </si>
  <si>
    <t>Lešenie ľahké pracovné pomocné s výškou lešeňovej podlahy nad 2,50 do 3,5 m</t>
  </si>
  <si>
    <t>m2</t>
  </si>
  <si>
    <t>CS CENEKON 2019 01</t>
  </si>
  <si>
    <t>4</t>
  </si>
  <si>
    <t>2</t>
  </si>
  <si>
    <t>302388678</t>
  </si>
  <si>
    <t>99</t>
  </si>
  <si>
    <t>Presun hmôt HSV</t>
  </si>
  <si>
    <t>999281111</t>
  </si>
  <si>
    <t>Presun hmôt pre opravy a údržbu objektov vrátane vonkajších plášťov výšky do 25 m</t>
  </si>
  <si>
    <t>t</t>
  </si>
  <si>
    <t>-543553382</t>
  </si>
  <si>
    <t>PSV</t>
  </si>
  <si>
    <t>Práce a dodávky PSV</t>
  </si>
  <si>
    <t>763</t>
  </si>
  <si>
    <t>Konštrukcie - drevostavby</t>
  </si>
  <si>
    <t>763100000</t>
  </si>
  <si>
    <t xml:space="preserve">Predsadená SDK stena  </t>
  </si>
  <si>
    <t>16</t>
  </si>
  <si>
    <t>453477779</t>
  </si>
  <si>
    <t>5</t>
  </si>
  <si>
    <t>m</t>
  </si>
  <si>
    <t>1901113994</t>
  </si>
  <si>
    <t>M</t>
  </si>
  <si>
    <t>590110000400</t>
  </si>
  <si>
    <t>Doska sadrokartónová  GKB hr. 12,5 mm, šxl 1250x2000 mm</t>
  </si>
  <si>
    <t>32</t>
  </si>
  <si>
    <t>1861405577</t>
  </si>
  <si>
    <t>763190010</t>
  </si>
  <si>
    <t>1769869182</t>
  </si>
  <si>
    <t>998763301</t>
  </si>
  <si>
    <t>Presun hmôt pre sádrokartónové konštrukcie v objektoch výšky do 7 m</t>
  </si>
  <si>
    <t>1517870014</t>
  </si>
  <si>
    <t>784</t>
  </si>
  <si>
    <t>Maľby</t>
  </si>
  <si>
    <t>784418012</t>
  </si>
  <si>
    <t>Zakrývanie podláh a zariadení papierom v miestnostiach alebo na schodisku</t>
  </si>
  <si>
    <t>1687351351</t>
  </si>
  <si>
    <t>784452272</t>
  </si>
  <si>
    <t>Maľby z maliarskych zmesí Primalex, Farmal, ručne nanášané dvojnásobné základné na podklad jemnozrnný výšky nad 3,80 m</t>
  </si>
  <si>
    <t>1479408199</t>
  </si>
  <si>
    <t>VRN</t>
  </si>
  <si>
    <t>Vedľajšie rozpočtové náklady</t>
  </si>
  <si>
    <t>000600021</t>
  </si>
  <si>
    <t>Zariadenie staveniska - označenie staveniska, zábrany</t>
  </si>
  <si>
    <t>eur</t>
  </si>
  <si>
    <t>1024</t>
  </si>
  <si>
    <t>295846470</t>
  </si>
  <si>
    <t>Objednávateľ: EU Bratislava</t>
  </si>
  <si>
    <t>Montáž SDK obkladu - špalety  r. š. do 500 mm, jednoduché opláštenie doskami hr. 12,5 mm</t>
  </si>
  <si>
    <t>763161000</t>
  </si>
  <si>
    <t>Úprava spojov medzi sdk konštrukciou a murivom, betónovou konštrukciou AL lišta</t>
  </si>
  <si>
    <t>Predsadená SDK stena budova V1 medziposchodie nad prízemím</t>
  </si>
  <si>
    <t xml:space="preserve">Lepenie SDK </t>
  </si>
  <si>
    <t>7630000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</si>
</sst>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0" x14ac:knownFonts="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i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167" fontId="0" fillId="0" borderId="20" xfId="0" applyNumberFormat="1" applyBorder="1" applyAlignment="1" applyProtection="1">
      <alignment vertical="center"/>
    </xf>
    <xf numFmtId="167" fontId="18" fillId="0" borderId="20" xfId="0" applyNumberFormat="1" applyFont="1" applyBorder="1" applyAlignment="1" applyProtection="1">
      <alignment vertical="center"/>
    </xf>
    <xf numFmtId="167" fontId="19" fillId="0" borderId="20" xfId="0" applyNumberFormat="1" applyFont="1" applyBorder="1" applyAlignment="1" applyProtection="1">
      <alignment vertical="center"/>
    </xf>
    <xf numFmtId="167" fontId="0" fillId="4" borderId="20" xfId="0" applyNumberFormat="1" applyFill="1" applyBorder="1" applyAlignment="1" applyProtection="1">
      <alignment vertical="center"/>
      <protection locked="0"/>
    </xf>
    <xf numFmtId="167" fontId="18" fillId="4" borderId="20" xfId="0" applyNumberFormat="1" applyFont="1" applyFill="1" applyBorder="1" applyAlignment="1" applyProtection="1">
      <alignment vertical="center"/>
      <protection locked="0"/>
    </xf>
    <xf numFmtId="167" fontId="19" fillId="4" borderId="2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4" borderId="21" xfId="0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0" xfId="0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4" fontId="10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3" fillId="3" borderId="4" xfId="0" applyFont="1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4" fontId="3" fillId="3" borderId="5" xfId="0" applyNumberFormat="1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/>
    </xf>
    <xf numFmtId="4" fontId="4" fillId="0" borderId="18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</xf>
    <xf numFmtId="4" fontId="15" fillId="3" borderId="0" xfId="0" applyNumberFormat="1" applyFont="1" applyFill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167" fontId="15" fillId="0" borderId="0" xfId="0" applyNumberFormat="1" applyFont="1" applyProtection="1"/>
    <xf numFmtId="0" fontId="0" fillId="0" borderId="9" xfId="0" applyBorder="1" applyAlignment="1" applyProtection="1">
      <alignment vertical="center"/>
    </xf>
    <xf numFmtId="166" fontId="17" fillId="0" borderId="10" xfId="0" applyNumberFormat="1" applyFont="1" applyBorder="1" applyProtection="1"/>
    <xf numFmtId="166" fontId="17" fillId="0" borderId="11" xfId="0" applyNumberFormat="1" applyFont="1" applyBorder="1" applyProtection="1"/>
    <xf numFmtId="167" fontId="12" fillId="0" borderId="0" xfId="0" applyNumberFormat="1" applyFont="1" applyAlignment="1" applyProtection="1">
      <alignment vertical="center"/>
    </xf>
    <xf numFmtId="0" fontId="6" fillId="0" borderId="3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7" fontId="4" fillId="0" borderId="0" xfId="0" applyNumberFormat="1" applyFont="1" applyProtection="1"/>
    <xf numFmtId="0" fontId="6" fillId="0" borderId="12" xfId="0" applyFont="1" applyBorder="1" applyProtection="1"/>
    <xf numFmtId="166" fontId="6" fillId="0" borderId="0" xfId="0" applyNumberFormat="1" applyFont="1" applyProtection="1"/>
    <xf numFmtId="166" fontId="6" fillId="0" borderId="13" xfId="0" applyNumberFormat="1" applyFont="1" applyBorder="1" applyProtection="1"/>
    <xf numFmtId="0" fontId="6" fillId="0" borderId="0" xfId="0" applyFont="1" applyAlignment="1" applyProtection="1">
      <alignment horizontal="center"/>
    </xf>
    <xf numFmtId="167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167" fontId="5" fillId="0" borderId="0" xfId="0" applyNumberFormat="1" applyFont="1" applyProtection="1"/>
    <xf numFmtId="0" fontId="0" fillId="0" borderId="20" xfId="0" applyBorder="1" applyAlignment="1" applyProtection="1">
      <alignment horizontal="center" vertical="center"/>
    </xf>
    <xf numFmtId="49" fontId="0" fillId="0" borderId="20" xfId="0" applyNumberFormat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166" fontId="1" fillId="0" borderId="0" xfId="0" applyNumberFormat="1" applyFont="1" applyAlignment="1" applyProtection="1">
      <alignment vertical="center"/>
    </xf>
    <xf numFmtId="166" fontId="1" fillId="0" borderId="13" xfId="0" applyNumberFormat="1" applyFont="1" applyBorder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7" fontId="0" fillId="0" borderId="0" xfId="0" applyNumberFormat="1" applyAlignment="1" applyProtection="1">
      <alignment vertical="center"/>
    </xf>
    <xf numFmtId="0" fontId="18" fillId="0" borderId="20" xfId="0" applyFont="1" applyBorder="1" applyAlignment="1" applyProtection="1">
      <alignment horizontal="center" vertical="center"/>
    </xf>
    <xf numFmtId="49" fontId="18" fillId="0" borderId="20" xfId="0" applyNumberFormat="1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49" fontId="19" fillId="0" borderId="20" xfId="0" applyNumberFormat="1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</xf>
    <xf numFmtId="166" fontId="1" fillId="0" borderId="18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4" borderId="21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6"/>
  <sheetViews>
    <sheetView showGridLines="0" tabSelected="1" topLeftCell="A28" zoomScale="85" zoomScaleNormal="85" workbookViewId="0">
      <selection activeCell="I95" sqref="I95"/>
    </sheetView>
  </sheetViews>
  <sheetFormatPr defaultColWidth="8.83203125" defaultRowHeight="11.25" x14ac:dyDescent="0.2"/>
  <cols>
    <col min="1" max="1" width="8.33203125" style="11" customWidth="1"/>
    <col min="2" max="2" width="1.6640625" style="11" customWidth="1"/>
    <col min="3" max="3" width="4.1640625" style="11" customWidth="1"/>
    <col min="4" max="4" width="4.33203125" style="11" customWidth="1"/>
    <col min="5" max="5" width="17.1640625" style="11" customWidth="1"/>
    <col min="6" max="6" width="100.83203125" style="11" customWidth="1"/>
    <col min="7" max="7" width="8.6640625" style="11" customWidth="1"/>
    <col min="8" max="8" width="11.1640625" style="11" customWidth="1"/>
    <col min="9" max="9" width="14.1640625" style="11" customWidth="1"/>
    <col min="10" max="10" width="23.5" style="11" customWidth="1"/>
    <col min="11" max="11" width="15.5" style="11" hidden="1" customWidth="1"/>
    <col min="12" max="12" width="9.33203125" style="11" customWidth="1"/>
    <col min="13" max="13" width="10.83203125" style="11" hidden="1" customWidth="1"/>
    <col min="14" max="14" width="9.33203125" style="11" hidden="1"/>
    <col min="15" max="20" width="14.1640625" style="11" hidden="1" customWidth="1"/>
    <col min="21" max="21" width="16.33203125" style="11" hidden="1" customWidth="1"/>
    <col min="22" max="22" width="12.33203125" style="11" customWidth="1"/>
    <col min="23" max="23" width="16.33203125" style="11" customWidth="1"/>
    <col min="24" max="24" width="12.33203125" style="11" customWidth="1"/>
    <col min="25" max="25" width="15" style="11" customWidth="1"/>
    <col min="26" max="26" width="11" style="11" customWidth="1"/>
    <col min="27" max="27" width="15" style="11" customWidth="1"/>
    <col min="28" max="28" width="16.33203125" style="11" customWidth="1"/>
    <col min="29" max="29" width="11" style="11" customWidth="1"/>
    <col min="30" max="30" width="15" style="11" customWidth="1"/>
    <col min="31" max="31" width="16.33203125" style="11" customWidth="1"/>
    <col min="32" max="43" width="8.83203125" style="11"/>
    <col min="44" max="65" width="9.33203125" style="11" hidden="1"/>
    <col min="66" max="16384" width="8.83203125" style="11"/>
  </cols>
  <sheetData>
    <row r="2" spans="2:46" ht="36.950000000000003" customHeight="1" x14ac:dyDescent="0.2">
      <c r="L2" s="113" t="s">
        <v>3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3" t="s">
        <v>2</v>
      </c>
    </row>
    <row r="3" spans="2:46" ht="6.95" customHeight="1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3" t="s">
        <v>35</v>
      </c>
    </row>
    <row r="4" spans="2:46" ht="24.95" customHeight="1" x14ac:dyDescent="0.2">
      <c r="B4" s="14"/>
      <c r="D4" s="15" t="s">
        <v>38</v>
      </c>
      <c r="L4" s="14"/>
      <c r="M4" s="16" t="s">
        <v>4</v>
      </c>
      <c r="AT4" s="3" t="s">
        <v>1</v>
      </c>
    </row>
    <row r="5" spans="2:46" ht="6.95" customHeight="1" x14ac:dyDescent="0.2">
      <c r="B5" s="14"/>
      <c r="L5" s="14"/>
    </row>
    <row r="6" spans="2:46" s="2" customFormat="1" ht="12" customHeight="1" x14ac:dyDescent="0.2">
      <c r="B6" s="17"/>
      <c r="D6" s="1" t="s">
        <v>5</v>
      </c>
      <c r="L6" s="17"/>
    </row>
    <row r="7" spans="2:46" s="2" customFormat="1" ht="36.950000000000003" customHeight="1" x14ac:dyDescent="0.2">
      <c r="B7" s="17"/>
      <c r="E7" s="111" t="s">
        <v>126</v>
      </c>
      <c r="F7" s="112"/>
      <c r="G7" s="112"/>
      <c r="H7" s="112"/>
      <c r="L7" s="17"/>
    </row>
    <row r="8" spans="2:46" s="2" customFormat="1" x14ac:dyDescent="0.2">
      <c r="B8" s="17"/>
      <c r="L8" s="17"/>
    </row>
    <row r="9" spans="2:46" s="2" customFormat="1" ht="12" customHeight="1" x14ac:dyDescent="0.2">
      <c r="B9" s="17"/>
      <c r="D9" s="1" t="s">
        <v>6</v>
      </c>
      <c r="F9" s="3" t="s">
        <v>0</v>
      </c>
      <c r="I9" s="1" t="s">
        <v>7</v>
      </c>
      <c r="J9" s="3" t="s">
        <v>0</v>
      </c>
      <c r="L9" s="17"/>
    </row>
    <row r="10" spans="2:46" s="2" customFormat="1" ht="12" customHeight="1" x14ac:dyDescent="0.2">
      <c r="B10" s="17"/>
      <c r="D10" s="1" t="s">
        <v>8</v>
      </c>
      <c r="F10" s="3" t="s">
        <v>9</v>
      </c>
      <c r="I10" s="1" t="s">
        <v>10</v>
      </c>
      <c r="J10" s="10"/>
      <c r="L10" s="17"/>
    </row>
    <row r="11" spans="2:46" s="2" customFormat="1" ht="10.9" customHeight="1" x14ac:dyDescent="0.2">
      <c r="B11" s="17"/>
      <c r="L11" s="17"/>
    </row>
    <row r="12" spans="2:46" s="2" customFormat="1" ht="12" customHeight="1" x14ac:dyDescent="0.2">
      <c r="B12" s="17"/>
      <c r="D12" s="1" t="s">
        <v>122</v>
      </c>
      <c r="I12" s="1" t="s">
        <v>12</v>
      </c>
      <c r="J12" s="3"/>
      <c r="L12" s="17"/>
    </row>
    <row r="13" spans="2:46" s="2" customFormat="1" ht="18" customHeight="1" x14ac:dyDescent="0.2">
      <c r="B13" s="17"/>
      <c r="E13" s="3"/>
      <c r="I13" s="1" t="s">
        <v>13</v>
      </c>
      <c r="J13" s="3"/>
      <c r="L13" s="17"/>
    </row>
    <row r="14" spans="2:46" s="2" customFormat="1" ht="6.95" customHeight="1" x14ac:dyDescent="0.2">
      <c r="B14" s="17"/>
      <c r="L14" s="17"/>
    </row>
    <row r="15" spans="2:46" s="2" customFormat="1" ht="12" customHeight="1" x14ac:dyDescent="0.2">
      <c r="B15" s="17"/>
      <c r="D15" s="1" t="s">
        <v>14</v>
      </c>
      <c r="I15" s="1" t="s">
        <v>12</v>
      </c>
      <c r="J15" s="18"/>
      <c r="L15" s="17"/>
    </row>
    <row r="16" spans="2:46" s="2" customFormat="1" ht="18" customHeight="1" x14ac:dyDescent="0.2">
      <c r="B16" s="17"/>
      <c r="E16" s="115"/>
      <c r="F16" s="115"/>
      <c r="G16" s="115"/>
      <c r="H16" s="115"/>
      <c r="I16" s="1" t="s">
        <v>13</v>
      </c>
      <c r="J16" s="18"/>
      <c r="L16" s="17"/>
    </row>
    <row r="17" spans="2:12" s="2" customFormat="1" ht="6.95" customHeight="1" x14ac:dyDescent="0.2">
      <c r="B17" s="17"/>
      <c r="L17" s="17"/>
    </row>
    <row r="18" spans="2:12" s="2" customFormat="1" ht="12" customHeight="1" x14ac:dyDescent="0.2">
      <c r="B18" s="17"/>
      <c r="D18" s="1" t="s">
        <v>15</v>
      </c>
      <c r="I18" s="1" t="s">
        <v>12</v>
      </c>
      <c r="J18" s="3"/>
      <c r="L18" s="17"/>
    </row>
    <row r="19" spans="2:12" s="2" customFormat="1" ht="18" customHeight="1" x14ac:dyDescent="0.2">
      <c r="B19" s="17"/>
      <c r="E19" s="3"/>
      <c r="I19" s="1" t="s">
        <v>13</v>
      </c>
      <c r="J19" s="3"/>
      <c r="L19" s="17"/>
    </row>
    <row r="20" spans="2:12" s="2" customFormat="1" ht="6.95" customHeight="1" x14ac:dyDescent="0.2">
      <c r="B20" s="17"/>
      <c r="L20" s="17"/>
    </row>
    <row r="21" spans="2:12" s="2" customFormat="1" ht="12" customHeight="1" x14ac:dyDescent="0.2">
      <c r="B21" s="17"/>
      <c r="D21" s="1" t="s">
        <v>16</v>
      </c>
      <c r="I21" s="1" t="s">
        <v>12</v>
      </c>
      <c r="J21" s="3"/>
      <c r="L21" s="17"/>
    </row>
    <row r="22" spans="2:12" s="2" customFormat="1" ht="18" customHeight="1" x14ac:dyDescent="0.2">
      <c r="B22" s="17"/>
      <c r="E22" s="3"/>
      <c r="I22" s="1" t="s">
        <v>13</v>
      </c>
      <c r="J22" s="3"/>
      <c r="L22" s="17"/>
    </row>
    <row r="23" spans="2:12" s="2" customFormat="1" ht="6.95" customHeight="1" x14ac:dyDescent="0.2">
      <c r="B23" s="17"/>
      <c r="L23" s="17"/>
    </row>
    <row r="24" spans="2:12" s="2" customFormat="1" ht="12" customHeight="1" x14ac:dyDescent="0.2">
      <c r="B24" s="17"/>
      <c r="D24" s="1" t="s">
        <v>17</v>
      </c>
      <c r="L24" s="17"/>
    </row>
    <row r="25" spans="2:12" s="20" customFormat="1" ht="16.5" customHeight="1" x14ac:dyDescent="0.2">
      <c r="B25" s="19"/>
      <c r="E25" s="116" t="s">
        <v>0</v>
      </c>
      <c r="F25" s="116"/>
      <c r="G25" s="116"/>
      <c r="H25" s="116"/>
      <c r="L25" s="19"/>
    </row>
    <row r="26" spans="2:12" s="2" customFormat="1" ht="6.95" customHeight="1" x14ac:dyDescent="0.2">
      <c r="B26" s="17"/>
      <c r="L26" s="17"/>
    </row>
    <row r="27" spans="2:12" s="2" customFormat="1" ht="6.95" customHeight="1" x14ac:dyDescent="0.2">
      <c r="B27" s="17"/>
      <c r="D27" s="21"/>
      <c r="E27" s="21"/>
      <c r="F27" s="21"/>
      <c r="G27" s="21"/>
      <c r="H27" s="21"/>
      <c r="I27" s="21"/>
      <c r="J27" s="21"/>
      <c r="K27" s="21"/>
      <c r="L27" s="17"/>
    </row>
    <row r="28" spans="2:12" s="2" customFormat="1" ht="14.45" customHeight="1" x14ac:dyDescent="0.2">
      <c r="B28" s="17"/>
      <c r="D28" s="22" t="s">
        <v>39</v>
      </c>
      <c r="J28" s="23">
        <f>J57</f>
        <v>0</v>
      </c>
      <c r="L28" s="17"/>
    </row>
    <row r="29" spans="2:12" s="2" customFormat="1" ht="14.45" customHeight="1" x14ac:dyDescent="0.2">
      <c r="B29" s="17"/>
      <c r="D29" s="24" t="s">
        <v>40</v>
      </c>
      <c r="J29" s="23">
        <f>J68</f>
        <v>0</v>
      </c>
      <c r="L29" s="17"/>
    </row>
    <row r="30" spans="2:12" s="2" customFormat="1" ht="25.35" customHeight="1" x14ac:dyDescent="0.2">
      <c r="B30" s="17"/>
      <c r="D30" s="25" t="s">
        <v>18</v>
      </c>
      <c r="J30" s="26">
        <f>ROUND(J28 + J29, 2)</f>
        <v>0</v>
      </c>
      <c r="L30" s="17"/>
    </row>
    <row r="31" spans="2:12" s="2" customFormat="1" ht="6.95" customHeight="1" x14ac:dyDescent="0.2">
      <c r="B31" s="17"/>
      <c r="D31" s="21"/>
      <c r="E31" s="21"/>
      <c r="F31" s="21"/>
      <c r="G31" s="21"/>
      <c r="H31" s="21"/>
      <c r="I31" s="21"/>
      <c r="J31" s="21"/>
      <c r="K31" s="21"/>
      <c r="L31" s="17"/>
    </row>
    <row r="32" spans="2:12" s="2" customFormat="1" ht="14.45" customHeight="1" x14ac:dyDescent="0.2">
      <c r="B32" s="17"/>
      <c r="F32" s="27" t="s">
        <v>20</v>
      </c>
      <c r="I32" s="27" t="s">
        <v>19</v>
      </c>
      <c r="J32" s="27" t="s">
        <v>21</v>
      </c>
      <c r="L32" s="17"/>
    </row>
    <row r="33" spans="2:12" s="2" customFormat="1" ht="14.45" customHeight="1" x14ac:dyDescent="0.2">
      <c r="B33" s="17"/>
      <c r="D33" s="1" t="s">
        <v>22</v>
      </c>
      <c r="E33" s="1" t="s">
        <v>23</v>
      </c>
      <c r="F33" s="28">
        <f>ROUND((SUM(BE68:BE69) + SUM(BE87:BE105)),  2)</f>
        <v>0</v>
      </c>
      <c r="I33" s="29">
        <v>0.2</v>
      </c>
      <c r="J33" s="28">
        <f>ROUND(((SUM(BE68:BE69) + SUM(BE87:BE105))*I33),  2)</f>
        <v>0</v>
      </c>
      <c r="L33" s="17"/>
    </row>
    <row r="34" spans="2:12" s="2" customFormat="1" ht="14.45" customHeight="1" x14ac:dyDescent="0.2">
      <c r="B34" s="17"/>
      <c r="E34" s="1" t="s">
        <v>24</v>
      </c>
      <c r="F34" s="28">
        <f>ROUND((SUM(BF68:BF69) + SUM(BF87:BF105)),  2)</f>
        <v>0</v>
      </c>
      <c r="I34" s="29">
        <v>0.2</v>
      </c>
      <c r="J34" s="28">
        <f>ROUND(((SUM(BF68:BF69) + SUM(BF87:BF105))*I34),  2)</f>
        <v>0</v>
      </c>
      <c r="L34" s="17"/>
    </row>
    <row r="35" spans="2:12" s="2" customFormat="1" ht="14.45" hidden="1" customHeight="1" x14ac:dyDescent="0.2">
      <c r="B35" s="17"/>
      <c r="E35" s="1" t="s">
        <v>25</v>
      </c>
      <c r="F35" s="28">
        <f>ROUND((SUM(BG68:BG69) + SUM(BG87:BG105)),  2)</f>
        <v>0</v>
      </c>
      <c r="I35" s="29">
        <v>0.2</v>
      </c>
      <c r="J35" s="28">
        <f>0</f>
        <v>0</v>
      </c>
      <c r="L35" s="17"/>
    </row>
    <row r="36" spans="2:12" s="2" customFormat="1" ht="14.45" hidden="1" customHeight="1" x14ac:dyDescent="0.2">
      <c r="B36" s="17"/>
      <c r="E36" s="1" t="s">
        <v>26</v>
      </c>
      <c r="F36" s="28">
        <f>ROUND((SUM(BH68:BH69) + SUM(BH87:BH105)),  2)</f>
        <v>0</v>
      </c>
      <c r="I36" s="29">
        <v>0.2</v>
      </c>
      <c r="J36" s="28">
        <f>0</f>
        <v>0</v>
      </c>
      <c r="L36" s="17"/>
    </row>
    <row r="37" spans="2:12" s="2" customFormat="1" ht="14.45" hidden="1" customHeight="1" x14ac:dyDescent="0.2">
      <c r="B37" s="17"/>
      <c r="E37" s="1" t="s">
        <v>27</v>
      </c>
      <c r="F37" s="28">
        <f>ROUND((SUM(BI68:BI69) + SUM(BI87:BI105)),  2)</f>
        <v>0</v>
      </c>
      <c r="I37" s="29">
        <v>0</v>
      </c>
      <c r="J37" s="28">
        <f>0</f>
        <v>0</v>
      </c>
      <c r="L37" s="17"/>
    </row>
    <row r="38" spans="2:12" s="2" customFormat="1" ht="6.95" customHeight="1" x14ac:dyDescent="0.2">
      <c r="B38" s="17"/>
      <c r="L38" s="17"/>
    </row>
    <row r="39" spans="2:12" s="2" customFormat="1" ht="25.35" customHeight="1" x14ac:dyDescent="0.2">
      <c r="B39" s="17"/>
      <c r="C39" s="30"/>
      <c r="D39" s="31" t="s">
        <v>28</v>
      </c>
      <c r="E39" s="32"/>
      <c r="F39" s="32"/>
      <c r="G39" s="33" t="s">
        <v>29</v>
      </c>
      <c r="H39" s="34" t="s">
        <v>30</v>
      </c>
      <c r="I39" s="32"/>
      <c r="J39" s="35">
        <f>SUM(J30:J37)</f>
        <v>0</v>
      </c>
      <c r="K39" s="36"/>
      <c r="L39" s="17"/>
    </row>
    <row r="40" spans="2:12" s="2" customFormat="1" ht="14.45" customHeight="1" x14ac:dyDescent="0.2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17"/>
    </row>
    <row r="44" spans="2:12" s="2" customFormat="1" ht="6.95" customHeight="1" x14ac:dyDescent="0.2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7"/>
    </row>
    <row r="45" spans="2:12" s="2" customFormat="1" ht="24.95" customHeight="1" x14ac:dyDescent="0.2">
      <c r="B45" s="17"/>
      <c r="C45" s="15" t="s">
        <v>41</v>
      </c>
      <c r="L45" s="17"/>
    </row>
    <row r="46" spans="2:12" s="2" customFormat="1" ht="6.95" customHeight="1" x14ac:dyDescent="0.2">
      <c r="B46" s="17"/>
      <c r="L46" s="17"/>
    </row>
    <row r="47" spans="2:12" s="2" customFormat="1" ht="12" customHeight="1" x14ac:dyDescent="0.2">
      <c r="B47" s="17"/>
      <c r="C47" s="1" t="s">
        <v>5</v>
      </c>
      <c r="L47" s="17"/>
    </row>
    <row r="48" spans="2:12" s="2" customFormat="1" ht="16.5" customHeight="1" x14ac:dyDescent="0.2">
      <c r="B48" s="17"/>
      <c r="E48" s="111" t="str">
        <f>E7</f>
        <v>Predsadená SDK stena budova V1 medziposchodie nad prízemím</v>
      </c>
      <c r="F48" s="112"/>
      <c r="G48" s="112"/>
      <c r="H48" s="112"/>
      <c r="L48" s="17"/>
    </row>
    <row r="49" spans="2:47" s="2" customFormat="1" ht="6.95" customHeight="1" x14ac:dyDescent="0.2">
      <c r="B49" s="17"/>
      <c r="L49" s="17"/>
    </row>
    <row r="50" spans="2:47" s="2" customFormat="1" ht="12" customHeight="1" x14ac:dyDescent="0.2">
      <c r="B50" s="17"/>
      <c r="C50" s="1" t="s">
        <v>8</v>
      </c>
      <c r="F50" s="3" t="str">
        <f>F10</f>
        <v xml:space="preserve"> </v>
      </c>
      <c r="I50" s="1" t="s">
        <v>10</v>
      </c>
      <c r="J50" s="10" t="str">
        <f>IF(J10="","",J10)</f>
        <v/>
      </c>
      <c r="L50" s="17"/>
    </row>
    <row r="51" spans="2:47" s="2" customFormat="1" ht="6.95" customHeight="1" x14ac:dyDescent="0.2">
      <c r="B51" s="17"/>
      <c r="L51" s="17"/>
    </row>
    <row r="52" spans="2:47" s="2" customFormat="1" ht="13.7" customHeight="1" x14ac:dyDescent="0.2">
      <c r="B52" s="17"/>
      <c r="C52" s="1" t="s">
        <v>11</v>
      </c>
      <c r="F52" s="3">
        <f>E13</f>
        <v>0</v>
      </c>
      <c r="I52" s="1" t="s">
        <v>15</v>
      </c>
      <c r="J52" s="41">
        <f>E19</f>
        <v>0</v>
      </c>
      <c r="L52" s="17"/>
    </row>
    <row r="53" spans="2:47" s="2" customFormat="1" ht="13.7" customHeight="1" x14ac:dyDescent="0.2">
      <c r="B53" s="17"/>
      <c r="C53" s="1" t="s">
        <v>14</v>
      </c>
      <c r="F53" s="3" t="str">
        <f>IF(E16="","",E16)</f>
        <v/>
      </c>
      <c r="I53" s="1" t="s">
        <v>16</v>
      </c>
      <c r="J53" s="41">
        <f>E22</f>
        <v>0</v>
      </c>
      <c r="L53" s="17"/>
    </row>
    <row r="54" spans="2:47" s="2" customFormat="1" ht="10.35" customHeight="1" x14ac:dyDescent="0.2">
      <c r="B54" s="17"/>
      <c r="L54" s="17"/>
    </row>
    <row r="55" spans="2:47" s="2" customFormat="1" ht="29.25" customHeight="1" x14ac:dyDescent="0.2">
      <c r="B55" s="17"/>
      <c r="C55" s="42" t="s">
        <v>42</v>
      </c>
      <c r="D55" s="30"/>
      <c r="E55" s="30"/>
      <c r="F55" s="30"/>
      <c r="G55" s="30"/>
      <c r="H55" s="30"/>
      <c r="I55" s="30"/>
      <c r="J55" s="43" t="s">
        <v>43</v>
      </c>
      <c r="K55" s="30"/>
      <c r="L55" s="17"/>
    </row>
    <row r="56" spans="2:47" s="2" customFormat="1" ht="10.35" customHeight="1" x14ac:dyDescent="0.2">
      <c r="B56" s="17"/>
      <c r="L56" s="17"/>
    </row>
    <row r="57" spans="2:47" s="2" customFormat="1" ht="22.9" customHeight="1" x14ac:dyDescent="0.2">
      <c r="B57" s="17"/>
      <c r="C57" s="44" t="s">
        <v>44</v>
      </c>
      <c r="J57" s="26">
        <f>J87</f>
        <v>0</v>
      </c>
      <c r="L57" s="17"/>
      <c r="AU57" s="3" t="s">
        <v>45</v>
      </c>
    </row>
    <row r="58" spans="2:47" s="46" customFormat="1" ht="24.95" customHeight="1" x14ac:dyDescent="0.2">
      <c r="B58" s="45"/>
      <c r="D58" s="47" t="s">
        <v>46</v>
      </c>
      <c r="E58" s="48"/>
      <c r="F58" s="48"/>
      <c r="G58" s="48"/>
      <c r="H58" s="48"/>
      <c r="I58" s="48"/>
      <c r="J58" s="49">
        <f>J88</f>
        <v>0</v>
      </c>
      <c r="L58" s="45"/>
    </row>
    <row r="59" spans="2:47" s="51" customFormat="1" ht="19.899999999999999" customHeight="1" x14ac:dyDescent="0.2">
      <c r="B59" s="50"/>
      <c r="D59" s="52" t="s">
        <v>47</v>
      </c>
      <c r="E59" s="53"/>
      <c r="F59" s="53"/>
      <c r="G59" s="53"/>
      <c r="H59" s="53"/>
      <c r="I59" s="53"/>
      <c r="J59" s="54">
        <f>J89</f>
        <v>0</v>
      </c>
      <c r="L59" s="50"/>
    </row>
    <row r="60" spans="2:47" s="51" customFormat="1" ht="19.899999999999999" customHeight="1" x14ac:dyDescent="0.2">
      <c r="B60" s="50"/>
      <c r="D60" s="52" t="s">
        <v>48</v>
      </c>
      <c r="E60" s="53"/>
      <c r="F60" s="53"/>
      <c r="G60" s="53"/>
      <c r="H60" s="53"/>
      <c r="I60" s="53"/>
      <c r="J60" s="54">
        <f>J91</f>
        <v>0</v>
      </c>
      <c r="L60" s="50"/>
    </row>
    <row r="61" spans="2:47" s="46" customFormat="1" ht="24.95" customHeight="1" x14ac:dyDescent="0.2">
      <c r="B61" s="45"/>
      <c r="D61" s="47" t="s">
        <v>49</v>
      </c>
      <c r="E61" s="48"/>
      <c r="F61" s="48"/>
      <c r="G61" s="48"/>
      <c r="H61" s="48"/>
      <c r="I61" s="48"/>
      <c r="J61" s="49">
        <f>J93</f>
        <v>0</v>
      </c>
      <c r="L61" s="45"/>
    </row>
    <row r="62" spans="2:47" s="51" customFormat="1" ht="19.899999999999999" customHeight="1" x14ac:dyDescent="0.2">
      <c r="B62" s="50"/>
      <c r="D62" s="52" t="s">
        <v>50</v>
      </c>
      <c r="E62" s="53"/>
      <c r="F62" s="53"/>
      <c r="G62" s="53"/>
      <c r="H62" s="53"/>
      <c r="I62" s="53"/>
      <c r="J62" s="54">
        <f>J94</f>
        <v>0</v>
      </c>
      <c r="L62" s="50"/>
    </row>
    <row r="63" spans="2:47" s="51" customFormat="1" ht="19.899999999999999" customHeight="1" x14ac:dyDescent="0.2">
      <c r="B63" s="50"/>
      <c r="D63" s="52" t="s">
        <v>51</v>
      </c>
      <c r="E63" s="53"/>
      <c r="F63" s="53"/>
      <c r="G63" s="53"/>
      <c r="H63" s="53"/>
      <c r="I63" s="53"/>
      <c r="J63" s="54">
        <v>0</v>
      </c>
      <c r="L63" s="50"/>
    </row>
    <row r="64" spans="2:47" s="51" customFormat="1" ht="19.899999999999999" customHeight="1" x14ac:dyDescent="0.2">
      <c r="B64" s="50"/>
      <c r="D64" s="52" t="s">
        <v>52</v>
      </c>
      <c r="E64" s="53"/>
      <c r="F64" s="53"/>
      <c r="G64" s="53"/>
      <c r="H64" s="53"/>
      <c r="I64" s="53"/>
      <c r="J64" s="54">
        <f>J101</f>
        <v>0</v>
      </c>
      <c r="L64" s="50"/>
    </row>
    <row r="65" spans="2:14" s="46" customFormat="1" ht="24.95" customHeight="1" x14ac:dyDescent="0.2">
      <c r="B65" s="45"/>
      <c r="D65" s="47" t="s">
        <v>53</v>
      </c>
      <c r="E65" s="48"/>
      <c r="F65" s="48"/>
      <c r="G65" s="48"/>
      <c r="H65" s="48"/>
      <c r="I65" s="48"/>
      <c r="J65" s="49">
        <f>J104</f>
        <v>0</v>
      </c>
      <c r="L65" s="45"/>
    </row>
    <row r="66" spans="2:14" s="2" customFormat="1" ht="21.75" customHeight="1" x14ac:dyDescent="0.2">
      <c r="B66" s="17"/>
      <c r="L66" s="17"/>
    </row>
    <row r="67" spans="2:14" s="2" customFormat="1" ht="6.95" customHeight="1" x14ac:dyDescent="0.2">
      <c r="B67" s="17"/>
      <c r="L67" s="17"/>
    </row>
    <row r="68" spans="2:14" s="2" customFormat="1" ht="29.25" customHeight="1" x14ac:dyDescent="0.2">
      <c r="B68" s="17"/>
      <c r="C68" s="44" t="s">
        <v>54</v>
      </c>
      <c r="J68" s="55">
        <v>0</v>
      </c>
      <c r="L68" s="17"/>
      <c r="N68" s="56" t="s">
        <v>22</v>
      </c>
    </row>
    <row r="69" spans="2:14" s="2" customFormat="1" ht="18" customHeight="1" x14ac:dyDescent="0.2">
      <c r="B69" s="17"/>
      <c r="L69" s="17"/>
    </row>
    <row r="70" spans="2:14" s="2" customFormat="1" ht="29.25" customHeight="1" x14ac:dyDescent="0.2">
      <c r="B70" s="17"/>
      <c r="C70" s="57" t="s">
        <v>37</v>
      </c>
      <c r="D70" s="30"/>
      <c r="E70" s="30"/>
      <c r="F70" s="30"/>
      <c r="G70" s="30"/>
      <c r="H70" s="30"/>
      <c r="I70" s="30"/>
      <c r="J70" s="58">
        <f>ROUND(J57+J68,2)</f>
        <v>0</v>
      </c>
      <c r="K70" s="30"/>
      <c r="L70" s="17"/>
    </row>
    <row r="71" spans="2:14" s="2" customFormat="1" ht="6.95" customHeight="1" x14ac:dyDescent="0.2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7"/>
    </row>
    <row r="75" spans="2:14" s="2" customFormat="1" ht="6.95" customHeight="1" x14ac:dyDescent="0.2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7"/>
    </row>
    <row r="76" spans="2:14" s="2" customFormat="1" ht="24.95" customHeight="1" x14ac:dyDescent="0.2">
      <c r="B76" s="17"/>
      <c r="C76" s="15" t="s">
        <v>55</v>
      </c>
      <c r="L76" s="17"/>
    </row>
    <row r="77" spans="2:14" s="2" customFormat="1" ht="6.95" customHeight="1" x14ac:dyDescent="0.2">
      <c r="B77" s="17"/>
      <c r="L77" s="17"/>
    </row>
    <row r="78" spans="2:14" s="2" customFormat="1" ht="12" customHeight="1" x14ac:dyDescent="0.2">
      <c r="B78" s="17"/>
      <c r="C78" s="1" t="s">
        <v>5</v>
      </c>
      <c r="L78" s="17"/>
    </row>
    <row r="79" spans="2:14" s="2" customFormat="1" ht="16.5" customHeight="1" x14ac:dyDescent="0.2">
      <c r="B79" s="17"/>
      <c r="E79" s="111" t="str">
        <f>E7</f>
        <v>Predsadená SDK stena budova V1 medziposchodie nad prízemím</v>
      </c>
      <c r="F79" s="112"/>
      <c r="G79" s="112"/>
      <c r="H79" s="112"/>
      <c r="L79" s="17"/>
    </row>
    <row r="80" spans="2:14" s="2" customFormat="1" ht="6.95" customHeight="1" x14ac:dyDescent="0.2">
      <c r="B80" s="17"/>
      <c r="L80" s="17"/>
    </row>
    <row r="81" spans="2:65" s="2" customFormat="1" ht="12" customHeight="1" x14ac:dyDescent="0.2">
      <c r="B81" s="17"/>
      <c r="C81" s="1" t="s">
        <v>8</v>
      </c>
      <c r="F81" s="3" t="str">
        <f>F10</f>
        <v xml:space="preserve"> </v>
      </c>
      <c r="I81" s="1" t="s">
        <v>10</v>
      </c>
      <c r="J81" s="10" t="str">
        <f>IF(J10="","",J10)</f>
        <v/>
      </c>
      <c r="L81" s="17"/>
    </row>
    <row r="82" spans="2:65" s="2" customFormat="1" ht="6.95" customHeight="1" x14ac:dyDescent="0.2">
      <c r="B82" s="17"/>
      <c r="L82" s="17"/>
    </row>
    <row r="83" spans="2:65" s="2" customFormat="1" ht="13.7" customHeight="1" x14ac:dyDescent="0.2">
      <c r="B83" s="17"/>
      <c r="C83" s="1" t="s">
        <v>11</v>
      </c>
      <c r="F83" s="3">
        <f>E13</f>
        <v>0</v>
      </c>
      <c r="I83" s="1" t="s">
        <v>15</v>
      </c>
      <c r="J83" s="41">
        <f>E19</f>
        <v>0</v>
      </c>
      <c r="L83" s="17"/>
    </row>
    <row r="84" spans="2:65" s="2" customFormat="1" ht="13.7" customHeight="1" x14ac:dyDescent="0.2">
      <c r="B84" s="17"/>
      <c r="C84" s="1" t="s">
        <v>14</v>
      </c>
      <c r="F84" s="3" t="str">
        <f>IF(E16="","",E16)</f>
        <v/>
      </c>
      <c r="I84" s="1" t="s">
        <v>16</v>
      </c>
      <c r="J84" s="41">
        <f>E22</f>
        <v>0</v>
      </c>
      <c r="L84" s="17"/>
    </row>
    <row r="85" spans="2:65" s="2" customFormat="1" ht="10.35" customHeight="1" x14ac:dyDescent="0.2">
      <c r="B85" s="17"/>
      <c r="L85" s="17"/>
    </row>
    <row r="86" spans="2:65" s="67" customFormat="1" ht="29.25" customHeight="1" x14ac:dyDescent="0.2">
      <c r="B86" s="59"/>
      <c r="C86" s="60" t="s">
        <v>56</v>
      </c>
      <c r="D86" s="61" t="s">
        <v>33</v>
      </c>
      <c r="E86" s="61" t="s">
        <v>31</v>
      </c>
      <c r="F86" s="61" t="s">
        <v>32</v>
      </c>
      <c r="G86" s="61" t="s">
        <v>57</v>
      </c>
      <c r="H86" s="61" t="s">
        <v>58</v>
      </c>
      <c r="I86" s="61" t="s">
        <v>59</v>
      </c>
      <c r="J86" s="62" t="s">
        <v>43</v>
      </c>
      <c r="K86" s="63" t="s">
        <v>60</v>
      </c>
      <c r="L86" s="59"/>
      <c r="M86" s="64" t="s">
        <v>0</v>
      </c>
      <c r="N86" s="65" t="s">
        <v>22</v>
      </c>
      <c r="O86" s="65" t="s">
        <v>61</v>
      </c>
      <c r="P86" s="65" t="s">
        <v>62</v>
      </c>
      <c r="Q86" s="65" t="s">
        <v>63</v>
      </c>
      <c r="R86" s="65" t="s">
        <v>64</v>
      </c>
      <c r="S86" s="65" t="s">
        <v>65</v>
      </c>
      <c r="T86" s="66" t="s">
        <v>66</v>
      </c>
    </row>
    <row r="87" spans="2:65" s="2" customFormat="1" ht="22.9" customHeight="1" x14ac:dyDescent="0.25">
      <c r="B87" s="17"/>
      <c r="C87" s="68" t="s">
        <v>39</v>
      </c>
      <c r="J87" s="69">
        <f>J88+J93+J104</f>
        <v>0</v>
      </c>
      <c r="L87" s="17"/>
      <c r="M87" s="70"/>
      <c r="N87" s="21"/>
      <c r="O87" s="21"/>
      <c r="P87" s="71" t="e">
        <f>P88+P93+P104</f>
        <v>#REF!</v>
      </c>
      <c r="Q87" s="21"/>
      <c r="R87" s="71" t="e">
        <f>R88+R93+R104</f>
        <v>#REF!</v>
      </c>
      <c r="S87" s="21"/>
      <c r="T87" s="72" t="e">
        <f>T88+T93+T104</f>
        <v>#REF!</v>
      </c>
      <c r="AT87" s="3" t="s">
        <v>34</v>
      </c>
      <c r="AU87" s="3" t="s">
        <v>45</v>
      </c>
      <c r="BK87" s="73" t="e">
        <f>BK88+BK93+BK104</f>
        <v>#REF!</v>
      </c>
    </row>
    <row r="88" spans="2:65" s="75" customFormat="1" ht="25.9" customHeight="1" x14ac:dyDescent="0.2">
      <c r="B88" s="74"/>
      <c r="D88" s="76" t="s">
        <v>34</v>
      </c>
      <c r="E88" s="77" t="s">
        <v>67</v>
      </c>
      <c r="F88" s="77" t="s">
        <v>68</v>
      </c>
      <c r="J88" s="78">
        <f>J89+J91</f>
        <v>0</v>
      </c>
      <c r="L88" s="74"/>
      <c r="M88" s="79"/>
      <c r="P88" s="80">
        <f>P89+P91</f>
        <v>12.848903999999999</v>
      </c>
      <c r="R88" s="80">
        <f>R89+R91</f>
        <v>0.29046</v>
      </c>
      <c r="T88" s="81">
        <f>T89+T91</f>
        <v>0</v>
      </c>
      <c r="AR88" s="76" t="s">
        <v>36</v>
      </c>
      <c r="AT88" s="82" t="s">
        <v>34</v>
      </c>
      <c r="AU88" s="82" t="s">
        <v>35</v>
      </c>
      <c r="AY88" s="76" t="s">
        <v>69</v>
      </c>
      <c r="BK88" s="83">
        <f>BK89+BK91</f>
        <v>0</v>
      </c>
    </row>
    <row r="89" spans="2:65" s="75" customFormat="1" ht="22.9" customHeight="1" x14ac:dyDescent="0.2">
      <c r="B89" s="74"/>
      <c r="D89" s="76" t="s">
        <v>34</v>
      </c>
      <c r="E89" s="84" t="s">
        <v>70</v>
      </c>
      <c r="F89" s="84" t="s">
        <v>71</v>
      </c>
      <c r="J89" s="85">
        <f>BK89</f>
        <v>0</v>
      </c>
      <c r="L89" s="74"/>
      <c r="M89" s="79"/>
      <c r="P89" s="80">
        <f>P90</f>
        <v>11.843999999999999</v>
      </c>
      <c r="R89" s="80">
        <f>R90</f>
        <v>0.29046</v>
      </c>
      <c r="T89" s="81">
        <f>T90</f>
        <v>0</v>
      </c>
      <c r="AR89" s="76" t="s">
        <v>36</v>
      </c>
      <c r="AT89" s="82" t="s">
        <v>34</v>
      </c>
      <c r="AU89" s="82" t="s">
        <v>36</v>
      </c>
      <c r="AY89" s="76" t="s">
        <v>69</v>
      </c>
      <c r="BK89" s="83">
        <f>BK90</f>
        <v>0</v>
      </c>
    </row>
    <row r="90" spans="2:65" s="2" customFormat="1" ht="16.5" customHeight="1" x14ac:dyDescent="0.2">
      <c r="B90" s="17"/>
      <c r="C90" s="86">
        <v>1</v>
      </c>
      <c r="D90" s="86" t="s">
        <v>72</v>
      </c>
      <c r="E90" s="87" t="s">
        <v>73</v>
      </c>
      <c r="F90" s="88" t="s">
        <v>74</v>
      </c>
      <c r="G90" s="89" t="s">
        <v>75</v>
      </c>
      <c r="H90" s="4">
        <v>47</v>
      </c>
      <c r="I90" s="7"/>
      <c r="J90" s="4">
        <f>ROUND(I90*H90,3)</f>
        <v>0</v>
      </c>
      <c r="K90" s="88" t="s">
        <v>76</v>
      </c>
      <c r="L90" s="17"/>
      <c r="M90" s="90" t="s">
        <v>0</v>
      </c>
      <c r="N90" s="91" t="s">
        <v>24</v>
      </c>
      <c r="O90" s="92">
        <v>0.252</v>
      </c>
      <c r="P90" s="92">
        <f>O90*H90</f>
        <v>11.843999999999999</v>
      </c>
      <c r="Q90" s="92">
        <v>6.1799999999999997E-3</v>
      </c>
      <c r="R90" s="92">
        <f>Q90*H90</f>
        <v>0.29046</v>
      </c>
      <c r="S90" s="92">
        <v>0</v>
      </c>
      <c r="T90" s="93">
        <f>S90*H90</f>
        <v>0</v>
      </c>
      <c r="AR90" s="3" t="s">
        <v>77</v>
      </c>
      <c r="AT90" s="3" t="s">
        <v>72</v>
      </c>
      <c r="AU90" s="3" t="s">
        <v>78</v>
      </c>
      <c r="AY90" s="3" t="s">
        <v>69</v>
      </c>
      <c r="BE90" s="94">
        <f>IF(N90="základná",J90,0)</f>
        <v>0</v>
      </c>
      <c r="BF90" s="94">
        <f>IF(N90="znížená",J90,0)</f>
        <v>0</v>
      </c>
      <c r="BG90" s="94">
        <f>IF(N90="zákl. prenesená",J90,0)</f>
        <v>0</v>
      </c>
      <c r="BH90" s="94">
        <f>IF(N90="zníž. prenesená",J90,0)</f>
        <v>0</v>
      </c>
      <c r="BI90" s="94">
        <f>IF(N90="nulová",J90,0)</f>
        <v>0</v>
      </c>
      <c r="BJ90" s="3" t="s">
        <v>78</v>
      </c>
      <c r="BK90" s="95">
        <f>ROUND(I90*H90,3)</f>
        <v>0</v>
      </c>
      <c r="BL90" s="3" t="s">
        <v>77</v>
      </c>
      <c r="BM90" s="3" t="s">
        <v>79</v>
      </c>
    </row>
    <row r="91" spans="2:65" s="75" customFormat="1" ht="22.9" customHeight="1" x14ac:dyDescent="0.2">
      <c r="B91" s="74"/>
      <c r="D91" s="76" t="s">
        <v>34</v>
      </c>
      <c r="E91" s="84" t="s">
        <v>80</v>
      </c>
      <c r="F91" s="84" t="s">
        <v>81</v>
      </c>
      <c r="J91" s="85">
        <f>BK91</f>
        <v>0</v>
      </c>
      <c r="L91" s="74"/>
      <c r="M91" s="79"/>
      <c r="P91" s="80">
        <f>P92</f>
        <v>1.004904</v>
      </c>
      <c r="R91" s="80">
        <f>R92</f>
        <v>0</v>
      </c>
      <c r="T91" s="81">
        <f>T92</f>
        <v>0</v>
      </c>
      <c r="AR91" s="76" t="s">
        <v>36</v>
      </c>
      <c r="AT91" s="82" t="s">
        <v>34</v>
      </c>
      <c r="AU91" s="82" t="s">
        <v>36</v>
      </c>
      <c r="AY91" s="76" t="s">
        <v>69</v>
      </c>
      <c r="BK91" s="83">
        <f>BK92</f>
        <v>0</v>
      </c>
    </row>
    <row r="92" spans="2:65" s="2" customFormat="1" ht="16.5" customHeight="1" x14ac:dyDescent="0.2">
      <c r="B92" s="17"/>
      <c r="C92" s="86">
        <v>2</v>
      </c>
      <c r="D92" s="86" t="s">
        <v>72</v>
      </c>
      <c r="E92" s="87" t="s">
        <v>82</v>
      </c>
      <c r="F92" s="88" t="s">
        <v>83</v>
      </c>
      <c r="G92" s="89" t="s">
        <v>84</v>
      </c>
      <c r="H92" s="4">
        <v>0.40799999999999997</v>
      </c>
      <c r="I92" s="7"/>
      <c r="J92" s="4">
        <f>ROUND(I92*H92,3)</f>
        <v>0</v>
      </c>
      <c r="K92" s="88" t="s">
        <v>76</v>
      </c>
      <c r="L92" s="17"/>
      <c r="M92" s="90" t="s">
        <v>0</v>
      </c>
      <c r="N92" s="91" t="s">
        <v>24</v>
      </c>
      <c r="O92" s="92">
        <v>2.4630000000000001</v>
      </c>
      <c r="P92" s="92">
        <f>O92*H92</f>
        <v>1.004904</v>
      </c>
      <c r="Q92" s="92">
        <v>0</v>
      </c>
      <c r="R92" s="92">
        <f>Q92*H92</f>
        <v>0</v>
      </c>
      <c r="S92" s="92">
        <v>0</v>
      </c>
      <c r="T92" s="93">
        <f>S92*H92</f>
        <v>0</v>
      </c>
      <c r="AR92" s="3" t="s">
        <v>77</v>
      </c>
      <c r="AT92" s="3" t="s">
        <v>72</v>
      </c>
      <c r="AU92" s="3" t="s">
        <v>78</v>
      </c>
      <c r="AY92" s="3" t="s">
        <v>69</v>
      </c>
      <c r="BE92" s="94">
        <f>IF(N92="základná",J92,0)</f>
        <v>0</v>
      </c>
      <c r="BF92" s="94">
        <f>IF(N92="znížená",J92,0)</f>
        <v>0</v>
      </c>
      <c r="BG92" s="94">
        <f>IF(N92="zákl. prenesená",J92,0)</f>
        <v>0</v>
      </c>
      <c r="BH92" s="94">
        <f>IF(N92="zníž. prenesená",J92,0)</f>
        <v>0</v>
      </c>
      <c r="BI92" s="94">
        <f>IF(N92="nulová",J92,0)</f>
        <v>0</v>
      </c>
      <c r="BJ92" s="3" t="s">
        <v>78</v>
      </c>
      <c r="BK92" s="95">
        <f>ROUND(I92*H92,3)</f>
        <v>0</v>
      </c>
      <c r="BL92" s="3" t="s">
        <v>77</v>
      </c>
      <c r="BM92" s="3" t="s">
        <v>85</v>
      </c>
    </row>
    <row r="93" spans="2:65" s="75" customFormat="1" ht="25.9" customHeight="1" x14ac:dyDescent="0.2">
      <c r="B93" s="74"/>
      <c r="D93" s="76" t="s">
        <v>34</v>
      </c>
      <c r="E93" s="77" t="s">
        <v>86</v>
      </c>
      <c r="F93" s="77" t="s">
        <v>87</v>
      </c>
      <c r="J93" s="78">
        <f>J94+J101</f>
        <v>0</v>
      </c>
      <c r="L93" s="74"/>
      <c r="M93" s="79"/>
      <c r="P93" s="80" t="e">
        <f>P94+#REF!+P101</f>
        <v>#REF!</v>
      </c>
      <c r="R93" s="80" t="e">
        <f>R94+#REF!+R101</f>
        <v>#REF!</v>
      </c>
      <c r="T93" s="81" t="e">
        <f>T94+#REF!+T101</f>
        <v>#REF!</v>
      </c>
      <c r="AR93" s="76" t="s">
        <v>78</v>
      </c>
      <c r="AT93" s="82" t="s">
        <v>34</v>
      </c>
      <c r="AU93" s="82" t="s">
        <v>35</v>
      </c>
      <c r="AY93" s="76" t="s">
        <v>69</v>
      </c>
      <c r="BK93" s="83" t="e">
        <f>BK94+#REF!+BK101</f>
        <v>#REF!</v>
      </c>
    </row>
    <row r="94" spans="2:65" s="75" customFormat="1" ht="22.9" customHeight="1" x14ac:dyDescent="0.2">
      <c r="B94" s="74"/>
      <c r="D94" s="76" t="s">
        <v>34</v>
      </c>
      <c r="E94" s="84" t="s">
        <v>88</v>
      </c>
      <c r="F94" s="84" t="s">
        <v>89</v>
      </c>
      <c r="J94" s="85">
        <f>SUM(J95:J100)</f>
        <v>0</v>
      </c>
      <c r="L94" s="74"/>
      <c r="M94" s="79"/>
      <c r="P94" s="80">
        <f>SUM(P95:P100)</f>
        <v>49.137656</v>
      </c>
      <c r="R94" s="80">
        <f>SUM(R95:R100)</f>
        <v>0.62924799999999992</v>
      </c>
      <c r="T94" s="81">
        <f>SUM(T95:T100)</f>
        <v>0</v>
      </c>
      <c r="AR94" s="76" t="s">
        <v>78</v>
      </c>
      <c r="AT94" s="82" t="s">
        <v>34</v>
      </c>
      <c r="AU94" s="82" t="s">
        <v>36</v>
      </c>
      <c r="AY94" s="76" t="s">
        <v>69</v>
      </c>
      <c r="BK94" s="83">
        <f>SUM(BK95:BK100)</f>
        <v>0</v>
      </c>
    </row>
    <row r="95" spans="2:65" s="2" customFormat="1" ht="16.5" customHeight="1" x14ac:dyDescent="0.2">
      <c r="B95" s="17"/>
      <c r="C95" s="86">
        <v>3</v>
      </c>
      <c r="D95" s="86" t="s">
        <v>72</v>
      </c>
      <c r="E95" s="87" t="s">
        <v>90</v>
      </c>
      <c r="F95" s="88" t="s">
        <v>91</v>
      </c>
      <c r="G95" s="89" t="s">
        <v>75</v>
      </c>
      <c r="H95" s="4">
        <v>48.1</v>
      </c>
      <c r="I95" s="7"/>
      <c r="J95" s="4">
        <f t="shared" ref="J95:J100" si="0">ROUND(I95*H95,3)</f>
        <v>0</v>
      </c>
      <c r="K95" s="88" t="s">
        <v>0</v>
      </c>
      <c r="L95" s="17"/>
      <c r="M95" s="90" t="s">
        <v>0</v>
      </c>
      <c r="N95" s="91" t="s">
        <v>24</v>
      </c>
      <c r="O95" s="92">
        <v>0.83899999999999997</v>
      </c>
      <c r="P95" s="92">
        <f>O95*H95</f>
        <v>40.355899999999998</v>
      </c>
      <c r="Q95" s="92">
        <v>1.2279999999999999E-2</v>
      </c>
      <c r="R95" s="92">
        <f>Q95*H95</f>
        <v>0.59066799999999997</v>
      </c>
      <c r="S95" s="92">
        <v>0</v>
      </c>
      <c r="T95" s="93">
        <f>S95*H95</f>
        <v>0</v>
      </c>
      <c r="AR95" s="3" t="s">
        <v>92</v>
      </c>
      <c r="AT95" s="3" t="s">
        <v>72</v>
      </c>
      <c r="AU95" s="3" t="s">
        <v>78</v>
      </c>
      <c r="AY95" s="3" t="s">
        <v>69</v>
      </c>
      <c r="BE95" s="94">
        <f>IF(N95="základná",J95,0)</f>
        <v>0</v>
      </c>
      <c r="BF95" s="94">
        <f>IF(N95="znížená",J95,0)</f>
        <v>0</v>
      </c>
      <c r="BG95" s="94">
        <f>IF(N95="zákl. prenesená",J95,0)</f>
        <v>0</v>
      </c>
      <c r="BH95" s="94">
        <f>IF(N95="zníž. prenesená",J95,0)</f>
        <v>0</v>
      </c>
      <c r="BI95" s="94">
        <f>IF(N95="nulová",J95,0)</f>
        <v>0</v>
      </c>
      <c r="BJ95" s="3" t="s">
        <v>78</v>
      </c>
      <c r="BK95" s="95">
        <f>ROUND(I95*H95,3)</f>
        <v>0</v>
      </c>
      <c r="BL95" s="3" t="s">
        <v>92</v>
      </c>
      <c r="BM95" s="3" t="s">
        <v>93</v>
      </c>
    </row>
    <row r="96" spans="2:65" s="2" customFormat="1" ht="16.5" customHeight="1" x14ac:dyDescent="0.2">
      <c r="B96" s="17"/>
      <c r="C96" s="86">
        <v>4</v>
      </c>
      <c r="D96" s="86" t="s">
        <v>72</v>
      </c>
      <c r="E96" s="87" t="s">
        <v>124</v>
      </c>
      <c r="F96" s="88" t="s">
        <v>123</v>
      </c>
      <c r="G96" s="89" t="s">
        <v>95</v>
      </c>
      <c r="H96" s="4">
        <v>6</v>
      </c>
      <c r="I96" s="7"/>
      <c r="J96" s="4">
        <f t="shared" si="0"/>
        <v>0</v>
      </c>
      <c r="K96" s="88" t="s">
        <v>76</v>
      </c>
      <c r="L96" s="17"/>
      <c r="M96" s="90" t="s">
        <v>0</v>
      </c>
      <c r="N96" s="91" t="s">
        <v>24</v>
      </c>
      <c r="O96" s="92">
        <v>0.29348000000000002</v>
      </c>
      <c r="P96" s="92">
        <f>O96*H96</f>
        <v>1.7608800000000002</v>
      </c>
      <c r="Q96" s="92">
        <v>2.5100000000000001E-3</v>
      </c>
      <c r="R96" s="92">
        <f>Q96*H96</f>
        <v>1.506E-2</v>
      </c>
      <c r="S96" s="92">
        <v>0</v>
      </c>
      <c r="T96" s="93">
        <f>S96*H96</f>
        <v>0</v>
      </c>
      <c r="AR96" s="3" t="s">
        <v>92</v>
      </c>
      <c r="AT96" s="3" t="s">
        <v>72</v>
      </c>
      <c r="AU96" s="3" t="s">
        <v>78</v>
      </c>
      <c r="AY96" s="3" t="s">
        <v>69</v>
      </c>
      <c r="BE96" s="94">
        <f>IF(N96="základná",J96,0)</f>
        <v>0</v>
      </c>
      <c r="BF96" s="94">
        <f>IF(N96="znížená",J96,0)</f>
        <v>0</v>
      </c>
      <c r="BG96" s="94">
        <f>IF(N96="zákl. prenesená",J96,0)</f>
        <v>0</v>
      </c>
      <c r="BH96" s="94">
        <f>IF(N96="zníž. prenesená",J96,0)</f>
        <v>0</v>
      </c>
      <c r="BI96" s="94">
        <f>IF(N96="nulová",J96,0)</f>
        <v>0</v>
      </c>
      <c r="BJ96" s="3" t="s">
        <v>78</v>
      </c>
      <c r="BK96" s="95">
        <f>ROUND(I96*H96,3)</f>
        <v>0</v>
      </c>
      <c r="BL96" s="3" t="s">
        <v>92</v>
      </c>
      <c r="BM96" s="3" t="s">
        <v>96</v>
      </c>
    </row>
    <row r="97" spans="2:65" s="2" customFormat="1" ht="16.5" customHeight="1" x14ac:dyDescent="0.2">
      <c r="B97" s="17"/>
      <c r="C97" s="96">
        <v>5</v>
      </c>
      <c r="D97" s="96" t="s">
        <v>97</v>
      </c>
      <c r="E97" s="97" t="s">
        <v>98</v>
      </c>
      <c r="F97" s="98" t="s">
        <v>99</v>
      </c>
      <c r="G97" s="99" t="s">
        <v>75</v>
      </c>
      <c r="H97" s="5">
        <v>2.4</v>
      </c>
      <c r="I97" s="8"/>
      <c r="J97" s="5">
        <f t="shared" si="0"/>
        <v>0</v>
      </c>
      <c r="K97" s="98" t="s">
        <v>76</v>
      </c>
      <c r="L97" s="100"/>
      <c r="M97" s="101" t="s">
        <v>0</v>
      </c>
      <c r="N97" s="102" t="s">
        <v>24</v>
      </c>
      <c r="O97" s="92">
        <v>0</v>
      </c>
      <c r="P97" s="92">
        <f>O97*H97</f>
        <v>0</v>
      </c>
      <c r="Q97" s="92">
        <v>8.8000000000000005E-3</v>
      </c>
      <c r="R97" s="92">
        <f>Q97*H97</f>
        <v>2.112E-2</v>
      </c>
      <c r="S97" s="92">
        <v>0</v>
      </c>
      <c r="T97" s="93">
        <f>S97*H97</f>
        <v>0</v>
      </c>
      <c r="AR97" s="3" t="s">
        <v>100</v>
      </c>
      <c r="AT97" s="3" t="s">
        <v>97</v>
      </c>
      <c r="AU97" s="3" t="s">
        <v>78</v>
      </c>
      <c r="AY97" s="3" t="s">
        <v>69</v>
      </c>
      <c r="BE97" s="94">
        <f>IF(N97="základná",J97,0)</f>
        <v>0</v>
      </c>
      <c r="BF97" s="94">
        <f>IF(N97="znížená",J97,0)</f>
        <v>0</v>
      </c>
      <c r="BG97" s="94">
        <f>IF(N97="zákl. prenesená",J97,0)</f>
        <v>0</v>
      </c>
      <c r="BH97" s="94">
        <f>IF(N97="zníž. prenesená",J97,0)</f>
        <v>0</v>
      </c>
      <c r="BI97" s="94">
        <f>IF(N97="nulová",J97,0)</f>
        <v>0</v>
      </c>
      <c r="BJ97" s="3" t="s">
        <v>78</v>
      </c>
      <c r="BK97" s="95">
        <f>ROUND(I97*H97,3)</f>
        <v>0</v>
      </c>
      <c r="BL97" s="3" t="s">
        <v>92</v>
      </c>
      <c r="BM97" s="3" t="s">
        <v>101</v>
      </c>
    </row>
    <row r="98" spans="2:65" s="2" customFormat="1" ht="16.5" customHeight="1" x14ac:dyDescent="0.2">
      <c r="B98" s="17"/>
      <c r="C98" s="103">
        <v>6</v>
      </c>
      <c r="D98" s="103" t="s">
        <v>72</v>
      </c>
      <c r="E98" s="104" t="s">
        <v>128</v>
      </c>
      <c r="F98" s="105" t="s">
        <v>127</v>
      </c>
      <c r="G98" s="106" t="s">
        <v>75</v>
      </c>
      <c r="H98" s="6">
        <v>17</v>
      </c>
      <c r="I98" s="9"/>
      <c r="J98" s="6">
        <f t="shared" si="0"/>
        <v>0</v>
      </c>
      <c r="K98" s="98"/>
      <c r="L98" s="100"/>
      <c r="M98" s="101"/>
      <c r="N98" s="102"/>
      <c r="O98" s="92"/>
      <c r="P98" s="92"/>
      <c r="Q98" s="92"/>
      <c r="R98" s="92"/>
      <c r="S98" s="92"/>
      <c r="T98" s="93"/>
      <c r="AR98" s="3"/>
      <c r="AT98" s="3"/>
      <c r="AU98" s="3"/>
      <c r="AY98" s="3"/>
      <c r="BE98" s="94"/>
      <c r="BF98" s="94"/>
      <c r="BG98" s="94"/>
      <c r="BH98" s="94"/>
      <c r="BI98" s="94"/>
      <c r="BJ98" s="3"/>
      <c r="BK98" s="95"/>
      <c r="BL98" s="3"/>
      <c r="BM98" s="3"/>
    </row>
    <row r="99" spans="2:65" s="2" customFormat="1" ht="16.5" customHeight="1" x14ac:dyDescent="0.2">
      <c r="B99" s="17"/>
      <c r="C99" s="86">
        <v>7</v>
      </c>
      <c r="D99" s="86" t="s">
        <v>72</v>
      </c>
      <c r="E99" s="87" t="s">
        <v>102</v>
      </c>
      <c r="F99" s="88" t="s">
        <v>125</v>
      </c>
      <c r="G99" s="89" t="s">
        <v>95</v>
      </c>
      <c r="H99" s="4">
        <v>48</v>
      </c>
      <c r="I99" s="7"/>
      <c r="J99" s="4">
        <f t="shared" si="0"/>
        <v>0</v>
      </c>
      <c r="K99" s="88" t="s">
        <v>76</v>
      </c>
      <c r="L99" s="17"/>
      <c r="M99" s="90" t="s">
        <v>0</v>
      </c>
      <c r="N99" s="91" t="s">
        <v>24</v>
      </c>
      <c r="O99" s="92">
        <v>0.10019</v>
      </c>
      <c r="P99" s="92">
        <f>O99*H99</f>
        <v>4.8091200000000001</v>
      </c>
      <c r="Q99" s="92">
        <v>5.0000000000000002E-5</v>
      </c>
      <c r="R99" s="92">
        <f>Q99*H99</f>
        <v>2.4000000000000002E-3</v>
      </c>
      <c r="S99" s="92">
        <v>0</v>
      </c>
      <c r="T99" s="93">
        <f>S99*H99</f>
        <v>0</v>
      </c>
      <c r="AR99" s="3" t="s">
        <v>92</v>
      </c>
      <c r="AT99" s="3" t="s">
        <v>72</v>
      </c>
      <c r="AU99" s="3" t="s">
        <v>78</v>
      </c>
      <c r="AY99" s="3" t="s">
        <v>69</v>
      </c>
      <c r="BE99" s="94">
        <f>IF(N99="základná",J99,0)</f>
        <v>0</v>
      </c>
      <c r="BF99" s="94">
        <f>IF(N99="znížená",J99,0)</f>
        <v>0</v>
      </c>
      <c r="BG99" s="94">
        <f>IF(N99="zákl. prenesená",J99,0)</f>
        <v>0</v>
      </c>
      <c r="BH99" s="94">
        <f>IF(N99="zníž. prenesená",J99,0)</f>
        <v>0</v>
      </c>
      <c r="BI99" s="94">
        <f>IF(N99="nulová",J99,0)</f>
        <v>0</v>
      </c>
      <c r="BJ99" s="3" t="s">
        <v>78</v>
      </c>
      <c r="BK99" s="95">
        <f>ROUND(I99*H99,3)</f>
        <v>0</v>
      </c>
      <c r="BL99" s="3" t="s">
        <v>92</v>
      </c>
      <c r="BM99" s="3" t="s">
        <v>103</v>
      </c>
    </row>
    <row r="100" spans="2:65" s="2" customFormat="1" ht="16.5" customHeight="1" x14ac:dyDescent="0.2">
      <c r="B100" s="17"/>
      <c r="C100" s="86">
        <v>8</v>
      </c>
      <c r="D100" s="86" t="s">
        <v>72</v>
      </c>
      <c r="E100" s="87" t="s">
        <v>104</v>
      </c>
      <c r="F100" s="88" t="s">
        <v>105</v>
      </c>
      <c r="G100" s="89" t="s">
        <v>84</v>
      </c>
      <c r="H100" s="4">
        <v>0.59599999999999997</v>
      </c>
      <c r="I100" s="7"/>
      <c r="J100" s="4">
        <f t="shared" si="0"/>
        <v>0</v>
      </c>
      <c r="K100" s="88" t="s">
        <v>76</v>
      </c>
      <c r="L100" s="17"/>
      <c r="M100" s="90" t="s">
        <v>0</v>
      </c>
      <c r="N100" s="91" t="s">
        <v>24</v>
      </c>
      <c r="O100" s="92">
        <v>3.7109999999999999</v>
      </c>
      <c r="P100" s="92">
        <f>O100*H100</f>
        <v>2.2117559999999998</v>
      </c>
      <c r="Q100" s="92">
        <v>0</v>
      </c>
      <c r="R100" s="92">
        <f>Q100*H100</f>
        <v>0</v>
      </c>
      <c r="S100" s="92">
        <v>0</v>
      </c>
      <c r="T100" s="93">
        <f>S100*H100</f>
        <v>0</v>
      </c>
      <c r="AR100" s="3" t="s">
        <v>92</v>
      </c>
      <c r="AT100" s="3" t="s">
        <v>72</v>
      </c>
      <c r="AU100" s="3" t="s">
        <v>78</v>
      </c>
      <c r="AY100" s="3" t="s">
        <v>69</v>
      </c>
      <c r="BE100" s="94">
        <f>IF(N100="základná",J100,0)</f>
        <v>0</v>
      </c>
      <c r="BF100" s="94">
        <f>IF(N100="znížená",J100,0)</f>
        <v>0</v>
      </c>
      <c r="BG100" s="94">
        <f>IF(N100="zákl. prenesená",J100,0)</f>
        <v>0</v>
      </c>
      <c r="BH100" s="94">
        <f>IF(N100="zníž. prenesená",J100,0)</f>
        <v>0</v>
      </c>
      <c r="BI100" s="94">
        <f>IF(N100="nulová",J100,0)</f>
        <v>0</v>
      </c>
      <c r="BJ100" s="3" t="s">
        <v>78</v>
      </c>
      <c r="BK100" s="95">
        <f>ROUND(I100*H100,3)</f>
        <v>0</v>
      </c>
      <c r="BL100" s="3" t="s">
        <v>92</v>
      </c>
      <c r="BM100" s="3" t="s">
        <v>106</v>
      </c>
    </row>
    <row r="101" spans="2:65" s="75" customFormat="1" ht="22.9" customHeight="1" x14ac:dyDescent="0.2">
      <c r="B101" s="74"/>
      <c r="D101" s="76" t="s">
        <v>34</v>
      </c>
      <c r="E101" s="84" t="s">
        <v>107</v>
      </c>
      <c r="F101" s="84" t="s">
        <v>108</v>
      </c>
      <c r="J101" s="85">
        <f>BK101</f>
        <v>0</v>
      </c>
      <c r="L101" s="74"/>
      <c r="M101" s="79"/>
      <c r="P101" s="80">
        <f>SUM(P102:P103)</f>
        <v>3.3391000000000002</v>
      </c>
      <c r="R101" s="80">
        <f>SUM(R102:R103)</f>
        <v>9.8700000000000003E-3</v>
      </c>
      <c r="T101" s="81">
        <f>SUM(T102:T103)</f>
        <v>0</v>
      </c>
      <c r="AR101" s="76" t="s">
        <v>78</v>
      </c>
      <c r="AT101" s="82" t="s">
        <v>34</v>
      </c>
      <c r="AU101" s="82" t="s">
        <v>36</v>
      </c>
      <c r="AY101" s="76" t="s">
        <v>69</v>
      </c>
      <c r="BK101" s="83">
        <f>SUM(BK102:BK103)</f>
        <v>0</v>
      </c>
    </row>
    <row r="102" spans="2:65" s="2" customFormat="1" ht="16.5" customHeight="1" x14ac:dyDescent="0.2">
      <c r="B102" s="17"/>
      <c r="C102" s="86">
        <v>9</v>
      </c>
      <c r="D102" s="86" t="s">
        <v>72</v>
      </c>
      <c r="E102" s="87" t="s">
        <v>109</v>
      </c>
      <c r="F102" s="88" t="s">
        <v>110</v>
      </c>
      <c r="G102" s="89" t="s">
        <v>75</v>
      </c>
      <c r="H102" s="4">
        <v>10</v>
      </c>
      <c r="I102" s="7"/>
      <c r="J102" s="4">
        <f>ROUND(I102*H102,3)</f>
        <v>0</v>
      </c>
      <c r="K102" s="88" t="s">
        <v>76</v>
      </c>
      <c r="L102" s="17"/>
      <c r="M102" s="90" t="s">
        <v>0</v>
      </c>
      <c r="N102" s="91" t="s">
        <v>24</v>
      </c>
      <c r="O102" s="92">
        <v>6.5070000000000003E-2</v>
      </c>
      <c r="P102" s="92">
        <f>O102*H102</f>
        <v>0.65070000000000006</v>
      </c>
      <c r="Q102" s="92">
        <v>0</v>
      </c>
      <c r="R102" s="92">
        <f>Q102*H102</f>
        <v>0</v>
      </c>
      <c r="S102" s="92">
        <v>0</v>
      </c>
      <c r="T102" s="93">
        <f>S102*H102</f>
        <v>0</v>
      </c>
      <c r="AR102" s="3" t="s">
        <v>92</v>
      </c>
      <c r="AT102" s="3" t="s">
        <v>72</v>
      </c>
      <c r="AU102" s="3" t="s">
        <v>78</v>
      </c>
      <c r="AY102" s="3" t="s">
        <v>69</v>
      </c>
      <c r="BE102" s="94">
        <f>IF(N102="základná",J102,0)</f>
        <v>0</v>
      </c>
      <c r="BF102" s="94">
        <f>IF(N102="znížená",J102,0)</f>
        <v>0</v>
      </c>
      <c r="BG102" s="94">
        <f>IF(N102="zákl. prenesená",J102,0)</f>
        <v>0</v>
      </c>
      <c r="BH102" s="94">
        <f>IF(N102="zníž. prenesená",J102,0)</f>
        <v>0</v>
      </c>
      <c r="BI102" s="94">
        <f>IF(N102="nulová",J102,0)</f>
        <v>0</v>
      </c>
      <c r="BJ102" s="3" t="s">
        <v>78</v>
      </c>
      <c r="BK102" s="95">
        <f>ROUND(I102*H102,3)</f>
        <v>0</v>
      </c>
      <c r="BL102" s="3" t="s">
        <v>92</v>
      </c>
      <c r="BM102" s="3" t="s">
        <v>111</v>
      </c>
    </row>
    <row r="103" spans="2:65" s="2" customFormat="1" ht="22.5" customHeight="1" x14ac:dyDescent="0.2">
      <c r="B103" s="17"/>
      <c r="C103" s="86">
        <v>10</v>
      </c>
      <c r="D103" s="86" t="s">
        <v>72</v>
      </c>
      <c r="E103" s="87" t="s">
        <v>112</v>
      </c>
      <c r="F103" s="88" t="s">
        <v>113</v>
      </c>
      <c r="G103" s="89" t="s">
        <v>75</v>
      </c>
      <c r="H103" s="4">
        <v>47</v>
      </c>
      <c r="I103" s="7"/>
      <c r="J103" s="4">
        <f>ROUND(I103*H103,3)</f>
        <v>0</v>
      </c>
      <c r="K103" s="88" t="s">
        <v>76</v>
      </c>
      <c r="L103" s="17"/>
      <c r="M103" s="90" t="s">
        <v>0</v>
      </c>
      <c r="N103" s="91" t="s">
        <v>24</v>
      </c>
      <c r="O103" s="92">
        <v>5.7200000000000001E-2</v>
      </c>
      <c r="P103" s="92">
        <f>O103*H103</f>
        <v>2.6884000000000001</v>
      </c>
      <c r="Q103" s="92">
        <v>2.1000000000000001E-4</v>
      </c>
      <c r="R103" s="92">
        <f>Q103*H103</f>
        <v>9.8700000000000003E-3</v>
      </c>
      <c r="S103" s="92">
        <v>0</v>
      </c>
      <c r="T103" s="93">
        <f>S103*H103</f>
        <v>0</v>
      </c>
      <c r="AR103" s="3" t="s">
        <v>92</v>
      </c>
      <c r="AT103" s="3" t="s">
        <v>72</v>
      </c>
      <c r="AU103" s="3" t="s">
        <v>78</v>
      </c>
      <c r="AY103" s="3" t="s">
        <v>69</v>
      </c>
      <c r="BE103" s="94">
        <f>IF(N103="základná",J103,0)</f>
        <v>0</v>
      </c>
      <c r="BF103" s="94">
        <f>IF(N103="znížená",J103,0)</f>
        <v>0</v>
      </c>
      <c r="BG103" s="94">
        <f>IF(N103="zákl. prenesená",J103,0)</f>
        <v>0</v>
      </c>
      <c r="BH103" s="94">
        <f>IF(N103="zníž. prenesená",J103,0)</f>
        <v>0</v>
      </c>
      <c r="BI103" s="94">
        <f>IF(N103="nulová",J103,0)</f>
        <v>0</v>
      </c>
      <c r="BJ103" s="3" t="s">
        <v>78</v>
      </c>
      <c r="BK103" s="95">
        <f>ROUND(I103*H103,3)</f>
        <v>0</v>
      </c>
      <c r="BL103" s="3" t="s">
        <v>92</v>
      </c>
      <c r="BM103" s="3" t="s">
        <v>114</v>
      </c>
    </row>
    <row r="104" spans="2:65" s="75" customFormat="1" ht="25.9" customHeight="1" x14ac:dyDescent="0.2">
      <c r="B104" s="74"/>
      <c r="D104" s="76" t="s">
        <v>34</v>
      </c>
      <c r="E104" s="77" t="s">
        <v>115</v>
      </c>
      <c r="F104" s="77" t="s">
        <v>116</v>
      </c>
      <c r="J104" s="78">
        <f>BK104</f>
        <v>0</v>
      </c>
      <c r="L104" s="74"/>
      <c r="M104" s="79"/>
      <c r="P104" s="80">
        <f>P105</f>
        <v>0</v>
      </c>
      <c r="R104" s="80">
        <f>R105</f>
        <v>0</v>
      </c>
      <c r="T104" s="81">
        <f>T105</f>
        <v>0</v>
      </c>
      <c r="AR104" s="76" t="s">
        <v>94</v>
      </c>
      <c r="AT104" s="82" t="s">
        <v>34</v>
      </c>
      <c r="AU104" s="82" t="s">
        <v>35</v>
      </c>
      <c r="AY104" s="76" t="s">
        <v>69</v>
      </c>
      <c r="BK104" s="83">
        <f>BK105</f>
        <v>0</v>
      </c>
    </row>
    <row r="105" spans="2:65" s="2" customFormat="1" ht="16.5" customHeight="1" x14ac:dyDescent="0.2">
      <c r="B105" s="17"/>
      <c r="C105" s="86">
        <v>11</v>
      </c>
      <c r="D105" s="86" t="s">
        <v>72</v>
      </c>
      <c r="E105" s="87" t="s">
        <v>117</v>
      </c>
      <c r="F105" s="88" t="s">
        <v>118</v>
      </c>
      <c r="G105" s="89" t="s">
        <v>119</v>
      </c>
      <c r="H105" s="4">
        <v>1</v>
      </c>
      <c r="I105" s="7"/>
      <c r="J105" s="4">
        <f>ROUND(I105*H105,3)</f>
        <v>0</v>
      </c>
      <c r="K105" s="88" t="s">
        <v>76</v>
      </c>
      <c r="L105" s="17"/>
      <c r="M105" s="107" t="s">
        <v>0</v>
      </c>
      <c r="N105" s="108" t="s">
        <v>24</v>
      </c>
      <c r="O105" s="109">
        <v>0</v>
      </c>
      <c r="P105" s="109">
        <f>O105*H105</f>
        <v>0</v>
      </c>
      <c r="Q105" s="109">
        <v>0</v>
      </c>
      <c r="R105" s="109">
        <f>Q105*H105</f>
        <v>0</v>
      </c>
      <c r="S105" s="109">
        <v>0</v>
      </c>
      <c r="T105" s="110">
        <f>S105*H105</f>
        <v>0</v>
      </c>
      <c r="AR105" s="3" t="s">
        <v>120</v>
      </c>
      <c r="AT105" s="3" t="s">
        <v>72</v>
      </c>
      <c r="AU105" s="3" t="s">
        <v>36</v>
      </c>
      <c r="AY105" s="3" t="s">
        <v>69</v>
      </c>
      <c r="BE105" s="94">
        <f>IF(N105="základná",J105,0)</f>
        <v>0</v>
      </c>
      <c r="BF105" s="94">
        <f>IF(N105="znížená",J105,0)</f>
        <v>0</v>
      </c>
      <c r="BG105" s="94">
        <f>IF(N105="zákl. prenesená",J105,0)</f>
        <v>0</v>
      </c>
      <c r="BH105" s="94">
        <f>IF(N105="zníž. prenesená",J105,0)</f>
        <v>0</v>
      </c>
      <c r="BI105" s="94">
        <f>IF(N105="nulová",J105,0)</f>
        <v>0</v>
      </c>
      <c r="BJ105" s="3" t="s">
        <v>78</v>
      </c>
      <c r="BK105" s="95">
        <f>ROUND(I105*H105,3)</f>
        <v>0</v>
      </c>
      <c r="BL105" s="3" t="s">
        <v>120</v>
      </c>
      <c r="BM105" s="3" t="s">
        <v>121</v>
      </c>
    </row>
    <row r="106" spans="2:65" s="2" customFormat="1" ht="6.95" customHeight="1" x14ac:dyDescent="0.2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7"/>
    </row>
  </sheetData>
  <sheetProtection algorithmName="SHA-512" hashValue="irbcyNe/+t6+tJxz3OF8YgmZ/w7p9/v2dpCWJsmVbhZEFAR7aDZwa4LsOUi01lW2ry04ZR6+1R2ay02cRGaJbA==" saltValue="pmCUs/rY+y95kSxe05CX7w==" spinCount="100000" sheet="1" objects="1" scenarios="1"/>
  <autoFilter ref="C86:K105"/>
  <mergeCells count="6">
    <mergeCell ref="E79:H79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78 - Predsadená SDK stena</vt:lpstr>
      <vt:lpstr>'78 - Predsadená SDK stena'!Názvy_tlače</vt:lpstr>
      <vt:lpstr>'78 - Predsadená SDK stena'!Oblasť_tlače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2019-04-05T06:18:02Z</dcterms:created>
  <dcterms:modified xsi:type="dcterms:W3CDTF">2020-01-28T09:57:44Z</dcterms:modified>
</cp:coreProperties>
</file>