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definedNames>
    <definedName name="_xlnm.Print_Area" localSheetId="0">Hárok1!$A$1:$F$141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1" l="1"/>
  <c r="C113" i="1"/>
  <c r="B132" i="1" l="1"/>
  <c r="B131" i="1"/>
  <c r="B130" i="1"/>
  <c r="B129" i="1"/>
  <c r="B128" i="1"/>
  <c r="C82" i="1"/>
  <c r="C79" i="1"/>
  <c r="C55" i="1"/>
  <c r="C31" i="1"/>
  <c r="C7" i="1"/>
  <c r="C8" i="1"/>
  <c r="F124" i="1" l="1"/>
  <c r="F123" i="1"/>
  <c r="C119" i="1"/>
  <c r="F111" i="1"/>
  <c r="F106" i="1"/>
  <c r="F105" i="1"/>
  <c r="F104" i="1"/>
  <c r="F103" i="1"/>
  <c r="C98" i="1"/>
  <c r="F98" i="1" s="1"/>
  <c r="F97" i="1"/>
  <c r="C87" i="1"/>
  <c r="C93" i="1" s="1"/>
  <c r="F85" i="1"/>
  <c r="C84" i="1"/>
  <c r="F84" i="1" s="1"/>
  <c r="F82" i="1"/>
  <c r="C81" i="1"/>
  <c r="F81" i="1" s="1"/>
  <c r="C80" i="1"/>
  <c r="F80" i="1" s="1"/>
  <c r="F79" i="1"/>
  <c r="E50" i="1"/>
  <c r="E74" i="1" s="1"/>
  <c r="E49" i="1"/>
  <c r="E73" i="1" s="1"/>
  <c r="F73" i="1" s="1"/>
  <c r="E48" i="1"/>
  <c r="E72" i="1" s="1"/>
  <c r="E40" i="1"/>
  <c r="E64" i="1" s="1"/>
  <c r="E41" i="1"/>
  <c r="E65" i="1" s="1"/>
  <c r="E42" i="1"/>
  <c r="E66" i="1" s="1"/>
  <c r="E43" i="1"/>
  <c r="E67" i="1" s="1"/>
  <c r="E44" i="1"/>
  <c r="E68" i="1" s="1"/>
  <c r="E45" i="1"/>
  <c r="E69" i="1" s="1"/>
  <c r="E46" i="1"/>
  <c r="E70" i="1" s="1"/>
  <c r="E39" i="1"/>
  <c r="E63" i="1" s="1"/>
  <c r="E32" i="1"/>
  <c r="E56" i="1" s="1"/>
  <c r="E33" i="1"/>
  <c r="E57" i="1" s="1"/>
  <c r="E34" i="1"/>
  <c r="E58" i="1" s="1"/>
  <c r="E35" i="1"/>
  <c r="E59" i="1" s="1"/>
  <c r="E36" i="1"/>
  <c r="E60" i="1" s="1"/>
  <c r="E37" i="1"/>
  <c r="E61" i="1" s="1"/>
  <c r="F61" i="1" s="1"/>
  <c r="E31" i="1"/>
  <c r="F31" i="1" s="1"/>
  <c r="C74" i="1"/>
  <c r="C63" i="1"/>
  <c r="C69" i="1" s="1"/>
  <c r="C58" i="1"/>
  <c r="C59" i="1" s="1"/>
  <c r="C60" i="1" s="1"/>
  <c r="C57" i="1"/>
  <c r="C56" i="1"/>
  <c r="C50" i="1"/>
  <c r="C39" i="1"/>
  <c r="C45" i="1" s="1"/>
  <c r="C34" i="1"/>
  <c r="C35" i="1" s="1"/>
  <c r="C36" i="1" s="1"/>
  <c r="C33" i="1"/>
  <c r="C32" i="1"/>
  <c r="C26" i="1"/>
  <c r="C10" i="1"/>
  <c r="C11" i="1" s="1"/>
  <c r="C15" i="1"/>
  <c r="C18" i="1" s="1"/>
  <c r="C9" i="1"/>
  <c r="F25" i="1"/>
  <c r="F37" i="1" l="1"/>
  <c r="F57" i="1"/>
  <c r="F50" i="1"/>
  <c r="C17" i="1"/>
  <c r="C40" i="1"/>
  <c r="F40" i="1" s="1"/>
  <c r="C43" i="1"/>
  <c r="F43" i="1" s="1"/>
  <c r="C117" i="1"/>
  <c r="F117" i="1" s="1"/>
  <c r="C118" i="1"/>
  <c r="F118" i="1" s="1"/>
  <c r="F113" i="1"/>
  <c r="C114" i="1"/>
  <c r="F114" i="1" s="1"/>
  <c r="C115" i="1"/>
  <c r="F115" i="1" s="1"/>
  <c r="C91" i="1"/>
  <c r="F91" i="1" s="1"/>
  <c r="F34" i="1"/>
  <c r="C41" i="1"/>
  <c r="F41" i="1" s="1"/>
  <c r="C64" i="1"/>
  <c r="F64" i="1" s="1"/>
  <c r="F74" i="1"/>
  <c r="C92" i="1"/>
  <c r="F92" i="1" s="1"/>
  <c r="C65" i="1"/>
  <c r="F65" i="1" s="1"/>
  <c r="F63" i="1"/>
  <c r="C94" i="1"/>
  <c r="F94" i="1" s="1"/>
  <c r="C44" i="1"/>
  <c r="F44" i="1" s="1"/>
  <c r="F58" i="1"/>
  <c r="C67" i="1"/>
  <c r="F67" i="1" s="1"/>
  <c r="F87" i="1"/>
  <c r="C108" i="1"/>
  <c r="C12" i="1"/>
  <c r="C46" i="1"/>
  <c r="F46" i="1" s="1"/>
  <c r="C68" i="1"/>
  <c r="F68" i="1" s="1"/>
  <c r="C88" i="1"/>
  <c r="F88" i="1" s="1"/>
  <c r="F32" i="1"/>
  <c r="F39" i="1"/>
  <c r="F49" i="1"/>
  <c r="C70" i="1"/>
  <c r="C89" i="1"/>
  <c r="F89" i="1" s="1"/>
  <c r="C120" i="1"/>
  <c r="F120" i="1" s="1"/>
  <c r="C122" i="1"/>
  <c r="F122" i="1" s="1"/>
  <c r="F119" i="1"/>
  <c r="C116" i="1"/>
  <c r="F116" i="1" s="1"/>
  <c r="F93" i="1"/>
  <c r="C96" i="1"/>
  <c r="F96" i="1" s="1"/>
  <c r="C90" i="1"/>
  <c r="F90" i="1" s="1"/>
  <c r="F83" i="1"/>
  <c r="E55" i="1"/>
  <c r="F55" i="1" s="1"/>
  <c r="F60" i="1"/>
  <c r="F56" i="1"/>
  <c r="F70" i="1"/>
  <c r="F33" i="1"/>
  <c r="F36" i="1"/>
  <c r="C72" i="1"/>
  <c r="F72" i="1" s="1"/>
  <c r="F69" i="1"/>
  <c r="C66" i="1"/>
  <c r="F66" i="1" s="1"/>
  <c r="F59" i="1"/>
  <c r="C48" i="1"/>
  <c r="F48" i="1" s="1"/>
  <c r="F45" i="1"/>
  <c r="C42" i="1"/>
  <c r="F42" i="1" s="1"/>
  <c r="F35" i="1"/>
  <c r="C19" i="1"/>
  <c r="C20" i="1"/>
  <c r="C21" i="1"/>
  <c r="C24" i="1" s="1"/>
  <c r="C16" i="1"/>
  <c r="C22" i="1"/>
  <c r="F7" i="1"/>
  <c r="F108" i="1" l="1"/>
  <c r="F99" i="1"/>
  <c r="F131" i="1" s="1"/>
  <c r="F107" i="1"/>
  <c r="F75" i="1"/>
  <c r="F130" i="1" s="1"/>
  <c r="F51" i="1"/>
  <c r="F129" i="1" s="1"/>
  <c r="F26" i="1"/>
  <c r="F24" i="1"/>
  <c r="F22" i="1"/>
  <c r="F17" i="1"/>
  <c r="F18" i="1"/>
  <c r="F19" i="1"/>
  <c r="F20" i="1"/>
  <c r="F21" i="1"/>
  <c r="F16" i="1"/>
  <c r="F15" i="1"/>
  <c r="F9" i="1"/>
  <c r="F10" i="1"/>
  <c r="F11" i="1"/>
  <c r="F12" i="1"/>
  <c r="F13" i="1"/>
  <c r="F8" i="1"/>
  <c r="F110" i="1" l="1"/>
  <c r="F109" i="1"/>
  <c r="F27" i="1"/>
  <c r="F128" i="1" s="1"/>
  <c r="F125" i="1" l="1"/>
  <c r="F132" i="1" l="1"/>
  <c r="F133" i="1" s="1"/>
  <c r="F135" i="1" s="1"/>
  <c r="F137" i="1" s="1"/>
</calcChain>
</file>

<file path=xl/sharedStrings.xml><?xml version="1.0" encoding="utf-8"?>
<sst xmlns="http://schemas.openxmlformats.org/spreadsheetml/2006/main" count="278" uniqueCount="57">
  <si>
    <t xml:space="preserve">Dodávka a montáž PVC podlahovej krytiny </t>
  </si>
  <si>
    <t>množstvo</t>
  </si>
  <si>
    <t>MJ</t>
  </si>
  <si>
    <t>JC</t>
  </si>
  <si>
    <t>Spolu</t>
  </si>
  <si>
    <t>Zvarovacia šnúra - Fatra NFE</t>
  </si>
  <si>
    <t>bm</t>
  </si>
  <si>
    <t>Lepidlo disperzné</t>
  </si>
  <si>
    <t>Podlahová lišta 30x30 mm</t>
  </si>
  <si>
    <t>Montáž silikónu alebo sokla</t>
  </si>
  <si>
    <t>Kontaktné lepidlo na soklíky</t>
  </si>
  <si>
    <t>Montáž PVC so zvarovaním</t>
  </si>
  <si>
    <t>Spolu bez DPH</t>
  </si>
  <si>
    <t>Úprava povrchu podlahy</t>
  </si>
  <si>
    <t>Celoplošné prebrúsenie povrchu s vysávaním</t>
  </si>
  <si>
    <t>Vyspravková hmota</t>
  </si>
  <si>
    <t>kg</t>
  </si>
  <si>
    <t>Ostrý kremičity piesok</t>
  </si>
  <si>
    <t>Vyspravovanie povrchu</t>
  </si>
  <si>
    <t>Penetračná hmota</t>
  </si>
  <si>
    <t>Prevedenie penetrácie</t>
  </si>
  <si>
    <t>Likvidácia odpadu</t>
  </si>
  <si>
    <t>t</t>
  </si>
  <si>
    <r>
      <t>m</t>
    </r>
    <r>
      <rPr>
        <sz val="5.5"/>
        <color rgb="FF000000"/>
        <rFont val="Arial"/>
        <family val="2"/>
        <charset val="238"/>
      </rPr>
      <t>2</t>
    </r>
  </si>
  <si>
    <t>Výkaz výmer</t>
  </si>
  <si>
    <t>DPH</t>
  </si>
  <si>
    <t>Celkom spolu s DPH</t>
  </si>
  <si>
    <t>vypracoval:</t>
  </si>
  <si>
    <t>dátum:</t>
  </si>
  <si>
    <t>miestnosť A8.04</t>
  </si>
  <si>
    <t>Demotáž PVC , likvidácia odpadu a manipulácia</t>
  </si>
  <si>
    <t>os/hod</t>
  </si>
  <si>
    <t>celok</t>
  </si>
  <si>
    <t>Demontáž pôvodnej podlahovej krytiny a soklov</t>
  </si>
  <si>
    <r>
      <t xml:space="preserve">Heterogénne PVC </t>
    </r>
    <r>
      <rPr>
        <sz val="8"/>
        <color rgb="FF000000"/>
        <rFont val="Arial"/>
        <family val="2"/>
        <charset val="238"/>
      </rPr>
      <t xml:space="preserve">hr. 2 mm ; š.r. 1500 mm hrúbka nášlapnej vrstvy 0,8mm z celkovej hrúbky </t>
    </r>
  </si>
  <si>
    <t>JC bez DPH</t>
  </si>
  <si>
    <t>Presun hmôt a manipulácia s materiálom</t>
  </si>
  <si>
    <t xml:space="preserve">„Výmena podlahovej krytiny v miestnosti A8.04, A8.12, A5.12, A9.05, D9.35, D9.17, D9.16 “. </t>
  </si>
  <si>
    <t>miestnosť A9.05 + D9.35 + D9.17</t>
  </si>
  <si>
    <t>miestnosť D9.16 koberec</t>
  </si>
  <si>
    <t>Textilná podlahová krytina - Záťažový koberec napríklad Optima Essential odtieň 720 Blue cape - identický ako susediacej kancelárii</t>
  </si>
  <si>
    <t>Disperzné lepidlo UZIN 2000S</t>
  </si>
  <si>
    <t>Plastová soklová podlahová lišta na koberce</t>
  </si>
  <si>
    <t>Lepidlo na lištu soklovú podlahovú</t>
  </si>
  <si>
    <t>Prechodová lišta</t>
  </si>
  <si>
    <t>Akrylový tmel</t>
  </si>
  <si>
    <t>Montáž lišty soklovej podlahovej kobercovej</t>
  </si>
  <si>
    <t>Celoplošné lepenie koberca</t>
  </si>
  <si>
    <t>PROFILPAS Ukončovacia lišta 25/10</t>
  </si>
  <si>
    <t>m2</t>
  </si>
  <si>
    <t>rekapitulácia:</t>
  </si>
  <si>
    <t xml:space="preserve">Samonivelizačná hmota </t>
  </si>
  <si>
    <t>Samonivelizačná hmota</t>
  </si>
  <si>
    <t>Montáž samonivelizačnej hmoty</t>
  </si>
  <si>
    <t>miestnosť A8.12 (identická s miestnosťou  A8.04)</t>
  </si>
  <si>
    <t>miestnosť A5.12 (identická s miestnosťou  A8.04)</t>
  </si>
  <si>
    <t>Celkom 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</si>
</sst>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5.5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11" fillId="0" borderId="0" xfId="0" applyFont="1"/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8" fontId="12" fillId="0" borderId="0" xfId="0" applyNumberFormat="1" applyFont="1" applyBorder="1" applyAlignment="1">
      <alignment horizontal="right"/>
    </xf>
    <xf numFmtId="0" fontId="14" fillId="0" borderId="0" xfId="0" applyFont="1" applyProtection="1">
      <protection locked="0"/>
    </xf>
    <xf numFmtId="0" fontId="10" fillId="0" borderId="0" xfId="0" applyFont="1" applyBorder="1" applyAlignment="1">
      <alignment horizontal="center" vertical="center" wrapText="1"/>
    </xf>
    <xf numFmtId="8" fontId="10" fillId="0" borderId="8" xfId="0" applyNumberFormat="1" applyFont="1" applyBorder="1" applyAlignment="1">
      <alignment vertical="center" wrapText="1"/>
    </xf>
    <xf numFmtId="8" fontId="10" fillId="0" borderId="18" xfId="0" applyNumberFormat="1" applyFont="1" applyBorder="1" applyAlignment="1">
      <alignment vertical="center" wrapText="1"/>
    </xf>
    <xf numFmtId="8" fontId="10" fillId="0" borderId="0" xfId="0" applyNumberFormat="1" applyFont="1" applyBorder="1" applyAlignment="1">
      <alignment vertical="center" wrapText="1"/>
    </xf>
    <xf numFmtId="8" fontId="12" fillId="0" borderId="8" xfId="0" applyNumberFormat="1" applyFont="1" applyBorder="1" applyAlignment="1">
      <alignment horizontal="right"/>
    </xf>
    <xf numFmtId="9" fontId="2" fillId="4" borderId="4" xfId="0" applyNumberFormat="1" applyFont="1" applyFill="1" applyBorder="1" applyProtection="1">
      <protection locked="0"/>
    </xf>
    <xf numFmtId="8" fontId="13" fillId="0" borderId="26" xfId="0" applyNumberFormat="1" applyFont="1" applyBorder="1" applyAlignment="1">
      <alignment vertical="center" wrapText="1"/>
    </xf>
    <xf numFmtId="8" fontId="13" fillId="0" borderId="27" xfId="0" applyNumberFormat="1" applyFont="1" applyBorder="1" applyAlignment="1">
      <alignment vertical="center" wrapText="1"/>
    </xf>
    <xf numFmtId="8" fontId="13" fillId="0" borderId="28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8" fontId="6" fillId="4" borderId="29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30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8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32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21" xfId="0" applyNumberFormat="1" applyFont="1" applyBorder="1" applyAlignment="1">
      <alignment horizontal="right" vertical="center" wrapText="1"/>
    </xf>
    <xf numFmtId="8" fontId="6" fillId="0" borderId="19" xfId="0" applyNumberFormat="1" applyFont="1" applyBorder="1" applyAlignment="1">
      <alignment horizontal="right" vertical="center" wrapText="1"/>
    </xf>
    <xf numFmtId="8" fontId="6" fillId="0" borderId="25" xfId="0" applyNumberFormat="1" applyFont="1" applyBorder="1" applyAlignment="1">
      <alignment horizontal="right" vertical="center" wrapText="1"/>
    </xf>
    <xf numFmtId="8" fontId="6" fillId="0" borderId="21" xfId="0" applyNumberFormat="1" applyFont="1" applyBorder="1" applyAlignment="1">
      <alignment vertical="center" wrapText="1"/>
    </xf>
    <xf numFmtId="8" fontId="6" fillId="0" borderId="19" xfId="0" applyNumberFormat="1" applyFont="1" applyBorder="1" applyAlignment="1">
      <alignment vertical="center" wrapText="1"/>
    </xf>
    <xf numFmtId="8" fontId="6" fillId="0" borderId="25" xfId="0" applyNumberFormat="1" applyFont="1" applyBorder="1" applyAlignment="1">
      <alignment vertical="center" wrapText="1"/>
    </xf>
    <xf numFmtId="8" fontId="6" fillId="0" borderId="8" xfId="0" applyNumberFormat="1" applyFont="1" applyBorder="1" applyAlignment="1">
      <alignment vertical="center" wrapText="1"/>
    </xf>
    <xf numFmtId="8" fontId="6" fillId="0" borderId="18" xfId="0" applyNumberFormat="1" applyFont="1" applyBorder="1" applyAlignment="1">
      <alignment vertical="center" wrapText="1"/>
    </xf>
    <xf numFmtId="8" fontId="6" fillId="0" borderId="33" xfId="0" applyNumberFormat="1" applyFont="1" applyFill="1" applyBorder="1" applyAlignment="1" applyProtection="1">
      <alignment horizontal="center" vertical="center" wrapText="1"/>
    </xf>
    <xf numFmtId="8" fontId="6" fillId="0" borderId="29" xfId="0" applyNumberFormat="1" applyFont="1" applyFill="1" applyBorder="1" applyAlignment="1" applyProtection="1">
      <alignment horizontal="center" vertical="center" wrapText="1"/>
    </xf>
    <xf numFmtId="8" fontId="6" fillId="0" borderId="3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view="pageBreakPreview" topLeftCell="A121" zoomScale="205" zoomScaleNormal="115" zoomScaleSheetLayoutView="205" workbookViewId="0">
      <selection activeCell="I16" sqref="I16"/>
    </sheetView>
  </sheetViews>
  <sheetFormatPr defaultColWidth="8.7109375" defaultRowHeight="15" x14ac:dyDescent="0.2"/>
  <cols>
    <col min="1" max="1" width="3.42578125" style="1" customWidth="1"/>
    <col min="2" max="2" width="36" style="2" customWidth="1"/>
    <col min="3" max="3" width="5.42578125" style="2" customWidth="1"/>
    <col min="4" max="4" width="5.5703125" style="2" customWidth="1"/>
    <col min="5" max="5" width="9.140625" style="2" customWidth="1"/>
    <col min="6" max="6" width="12.7109375" style="2" customWidth="1"/>
    <col min="7" max="16384" width="8.7109375" style="2"/>
  </cols>
  <sheetData>
    <row r="1" spans="1:6" ht="14.45" customHeight="1" x14ac:dyDescent="0.2">
      <c r="A1" s="67" t="s">
        <v>37</v>
      </c>
      <c r="B1" s="67"/>
      <c r="C1" s="67"/>
      <c r="D1" s="67"/>
      <c r="E1" s="67"/>
      <c r="F1" s="67"/>
    </row>
    <row r="3" spans="1:6" ht="18" x14ac:dyDescent="0.25">
      <c r="B3" s="38" t="s">
        <v>24</v>
      </c>
    </row>
    <row r="5" spans="1:6" ht="16.5" thickBot="1" x14ac:dyDescent="0.3">
      <c r="B5" s="16" t="s">
        <v>29</v>
      </c>
    </row>
    <row r="6" spans="1:6" ht="23.25" thickBot="1" x14ac:dyDescent="0.25">
      <c r="A6" s="26"/>
      <c r="B6" s="27" t="s">
        <v>0</v>
      </c>
      <c r="C6" s="28" t="s">
        <v>1</v>
      </c>
      <c r="D6" s="29" t="s">
        <v>2</v>
      </c>
      <c r="E6" s="29" t="s">
        <v>35</v>
      </c>
      <c r="F6" s="36" t="s">
        <v>12</v>
      </c>
    </row>
    <row r="7" spans="1:6" ht="23.25" thickBot="1" x14ac:dyDescent="0.25">
      <c r="A7" s="3">
        <v>1</v>
      </c>
      <c r="B7" s="4" t="s">
        <v>34</v>
      </c>
      <c r="C7" s="5">
        <f>C13*1.276</f>
        <v>107.97512</v>
      </c>
      <c r="D7" s="25" t="s">
        <v>23</v>
      </c>
      <c r="E7" s="49"/>
      <c r="F7" s="56">
        <f t="shared" ref="F7:F13" si="0">C7*E7</f>
        <v>0</v>
      </c>
    </row>
    <row r="8" spans="1:6" ht="15.95" customHeight="1" thickBot="1" x14ac:dyDescent="0.25">
      <c r="A8" s="3">
        <v>2</v>
      </c>
      <c r="B8" s="6" t="s">
        <v>5</v>
      </c>
      <c r="C8" s="7">
        <f>C13</f>
        <v>84.62</v>
      </c>
      <c r="D8" s="13" t="s">
        <v>6</v>
      </c>
      <c r="E8" s="50"/>
      <c r="F8" s="57">
        <f t="shared" si="0"/>
        <v>0</v>
      </c>
    </row>
    <row r="9" spans="1:6" ht="15.95" customHeight="1" thickBot="1" x14ac:dyDescent="0.25">
      <c r="A9" s="3">
        <v>3</v>
      </c>
      <c r="B9" s="6" t="s">
        <v>7</v>
      </c>
      <c r="C9" s="7">
        <f>C13</f>
        <v>84.62</v>
      </c>
      <c r="D9" s="13" t="s">
        <v>23</v>
      </c>
      <c r="E9" s="50"/>
      <c r="F9" s="57">
        <f t="shared" si="0"/>
        <v>0</v>
      </c>
    </row>
    <row r="10" spans="1:6" ht="15.95" customHeight="1" thickBot="1" x14ac:dyDescent="0.25">
      <c r="A10" s="3">
        <v>4</v>
      </c>
      <c r="B10" s="4" t="s">
        <v>8</v>
      </c>
      <c r="C10" s="7">
        <f>C13/2</f>
        <v>42.31</v>
      </c>
      <c r="D10" s="13" t="s">
        <v>6</v>
      </c>
      <c r="E10" s="50"/>
      <c r="F10" s="57">
        <f t="shared" si="0"/>
        <v>0</v>
      </c>
    </row>
    <row r="11" spans="1:6" ht="15.95" customHeight="1" thickBot="1" x14ac:dyDescent="0.25">
      <c r="A11" s="3">
        <v>5</v>
      </c>
      <c r="B11" s="6" t="s">
        <v>9</v>
      </c>
      <c r="C11" s="7">
        <f>C10*0.88</f>
        <v>37.232800000000005</v>
      </c>
      <c r="D11" s="13" t="s">
        <v>6</v>
      </c>
      <c r="E11" s="50"/>
      <c r="F11" s="57">
        <f t="shared" si="0"/>
        <v>0</v>
      </c>
    </row>
    <row r="12" spans="1:6" ht="15.95" customHeight="1" thickBot="1" x14ac:dyDescent="0.25">
      <c r="A12" s="3">
        <v>6</v>
      </c>
      <c r="B12" s="6" t="s">
        <v>10</v>
      </c>
      <c r="C12" s="7">
        <f>C11</f>
        <v>37.232800000000005</v>
      </c>
      <c r="D12" s="13" t="s">
        <v>6</v>
      </c>
      <c r="E12" s="50"/>
      <c r="F12" s="57">
        <f t="shared" si="0"/>
        <v>0</v>
      </c>
    </row>
    <row r="13" spans="1:6" ht="15.75" thickBot="1" x14ac:dyDescent="0.25">
      <c r="A13" s="31">
        <v>7</v>
      </c>
      <c r="B13" s="14" t="s">
        <v>11</v>
      </c>
      <c r="C13" s="15">
        <v>84.62</v>
      </c>
      <c r="D13" s="32" t="s">
        <v>23</v>
      </c>
      <c r="E13" s="51"/>
      <c r="F13" s="58">
        <f t="shared" si="0"/>
        <v>0</v>
      </c>
    </row>
    <row r="14" spans="1:6" ht="23.25" thickBot="1" x14ac:dyDescent="0.25">
      <c r="A14" s="26"/>
      <c r="B14" s="27" t="s">
        <v>13</v>
      </c>
      <c r="C14" s="33" t="s">
        <v>1</v>
      </c>
      <c r="D14" s="34" t="s">
        <v>2</v>
      </c>
      <c r="E14" s="52" t="s">
        <v>3</v>
      </c>
      <c r="F14" s="35" t="s">
        <v>4</v>
      </c>
    </row>
    <row r="15" spans="1:6" ht="15.75" thickBot="1" x14ac:dyDescent="0.25">
      <c r="A15" s="3">
        <v>8</v>
      </c>
      <c r="B15" s="6" t="s">
        <v>14</v>
      </c>
      <c r="C15" s="7">
        <f>C13</f>
        <v>84.62</v>
      </c>
      <c r="D15" s="25" t="s">
        <v>23</v>
      </c>
      <c r="E15" s="49"/>
      <c r="F15" s="59">
        <f t="shared" ref="F15:F22" si="1">C15*E15</f>
        <v>0</v>
      </c>
    </row>
    <row r="16" spans="1:6" ht="15.75" thickBot="1" x14ac:dyDescent="0.25">
      <c r="A16" s="3">
        <v>9</v>
      </c>
      <c r="B16" s="6" t="s">
        <v>15</v>
      </c>
      <c r="C16" s="7">
        <f>C15/2</f>
        <v>42.31</v>
      </c>
      <c r="D16" s="13" t="s">
        <v>16</v>
      </c>
      <c r="E16" s="50"/>
      <c r="F16" s="60">
        <f t="shared" si="1"/>
        <v>0</v>
      </c>
    </row>
    <row r="17" spans="1:6" ht="15.75" thickBot="1" x14ac:dyDescent="0.25">
      <c r="A17" s="3">
        <v>10</v>
      </c>
      <c r="B17" s="6" t="s">
        <v>17</v>
      </c>
      <c r="C17" s="7">
        <f>C15/3.3</f>
        <v>25.642424242424244</v>
      </c>
      <c r="D17" s="13" t="s">
        <v>16</v>
      </c>
      <c r="E17" s="50"/>
      <c r="F17" s="60">
        <f t="shared" si="1"/>
        <v>0</v>
      </c>
    </row>
    <row r="18" spans="1:6" ht="23.25" thickBot="1" x14ac:dyDescent="0.25">
      <c r="A18" s="3">
        <v>11</v>
      </c>
      <c r="B18" s="6" t="s">
        <v>18</v>
      </c>
      <c r="C18" s="7">
        <f>C15/21</f>
        <v>4.02952380952381</v>
      </c>
      <c r="D18" s="13" t="s">
        <v>31</v>
      </c>
      <c r="E18" s="50"/>
      <c r="F18" s="60">
        <f t="shared" si="1"/>
        <v>0</v>
      </c>
    </row>
    <row r="19" spans="1:6" ht="15.75" thickBot="1" x14ac:dyDescent="0.25">
      <c r="A19" s="3">
        <v>12</v>
      </c>
      <c r="B19" s="6" t="s">
        <v>53</v>
      </c>
      <c r="C19" s="7">
        <f>C15</f>
        <v>84.62</v>
      </c>
      <c r="D19" s="13" t="s">
        <v>23</v>
      </c>
      <c r="E19" s="50"/>
      <c r="F19" s="60">
        <f t="shared" si="1"/>
        <v>0</v>
      </c>
    </row>
    <row r="20" spans="1:6" ht="15.75" thickBot="1" x14ac:dyDescent="0.25">
      <c r="A20" s="3">
        <v>13</v>
      </c>
      <c r="B20" s="6" t="s">
        <v>51</v>
      </c>
      <c r="C20" s="7">
        <f>C15</f>
        <v>84.62</v>
      </c>
      <c r="D20" s="13" t="s">
        <v>23</v>
      </c>
      <c r="E20" s="50"/>
      <c r="F20" s="60">
        <f t="shared" si="1"/>
        <v>0</v>
      </c>
    </row>
    <row r="21" spans="1:6" ht="15.75" thickBot="1" x14ac:dyDescent="0.25">
      <c r="A21" s="3">
        <v>14</v>
      </c>
      <c r="B21" s="6" t="s">
        <v>19</v>
      </c>
      <c r="C21" s="7">
        <f>C15</f>
        <v>84.62</v>
      </c>
      <c r="D21" s="13" t="s">
        <v>23</v>
      </c>
      <c r="E21" s="50"/>
      <c r="F21" s="60">
        <f t="shared" si="1"/>
        <v>0</v>
      </c>
    </row>
    <row r="22" spans="1:6" ht="15.75" thickBot="1" x14ac:dyDescent="0.25">
      <c r="A22" s="31">
        <v>15</v>
      </c>
      <c r="B22" s="14" t="s">
        <v>20</v>
      </c>
      <c r="C22" s="15">
        <f>C15</f>
        <v>84.62</v>
      </c>
      <c r="D22" s="32" t="s">
        <v>23</v>
      </c>
      <c r="E22" s="51"/>
      <c r="F22" s="61">
        <f t="shared" si="1"/>
        <v>0</v>
      </c>
    </row>
    <row r="23" spans="1:6" ht="23.25" thickBot="1" x14ac:dyDescent="0.25">
      <c r="A23" s="26"/>
      <c r="B23" s="27" t="s">
        <v>30</v>
      </c>
      <c r="C23" s="28" t="s">
        <v>1</v>
      </c>
      <c r="D23" s="29" t="s">
        <v>2</v>
      </c>
      <c r="E23" s="53" t="s">
        <v>3</v>
      </c>
      <c r="F23" s="36" t="s">
        <v>4</v>
      </c>
    </row>
    <row r="24" spans="1:6" ht="15.75" thickBot="1" x14ac:dyDescent="0.25">
      <c r="A24" s="17">
        <v>16</v>
      </c>
      <c r="B24" s="18" t="s">
        <v>33</v>
      </c>
      <c r="C24" s="19">
        <f>C21</f>
        <v>84.62</v>
      </c>
      <c r="D24" s="23" t="s">
        <v>23</v>
      </c>
      <c r="E24" s="54"/>
      <c r="F24" s="62">
        <f>C24*E24</f>
        <v>0</v>
      </c>
    </row>
    <row r="25" spans="1:6" ht="15.75" thickBot="1" x14ac:dyDescent="0.25">
      <c r="A25" s="17">
        <v>17</v>
      </c>
      <c r="B25" s="18" t="s">
        <v>36</v>
      </c>
      <c r="C25" s="19">
        <v>1</v>
      </c>
      <c r="D25" s="23" t="s">
        <v>32</v>
      </c>
      <c r="E25" s="54"/>
      <c r="F25" s="62">
        <f t="shared" ref="F25" si="2">C25*E25</f>
        <v>0</v>
      </c>
    </row>
    <row r="26" spans="1:6" ht="15.75" thickBot="1" x14ac:dyDescent="0.25">
      <c r="A26" s="20">
        <v>18</v>
      </c>
      <c r="B26" s="21" t="s">
        <v>21</v>
      </c>
      <c r="C26" s="22">
        <f>C13*8/1000</f>
        <v>0.67696000000000001</v>
      </c>
      <c r="D26" s="24" t="s">
        <v>22</v>
      </c>
      <c r="E26" s="55"/>
      <c r="F26" s="63">
        <f>C26*E26</f>
        <v>0</v>
      </c>
    </row>
    <row r="27" spans="1:6" ht="16.5" customHeight="1" thickBot="1" x14ac:dyDescent="0.25">
      <c r="A27" s="8"/>
      <c r="B27" s="9"/>
      <c r="C27" s="9"/>
      <c r="D27" s="68" t="s">
        <v>12</v>
      </c>
      <c r="E27" s="69"/>
      <c r="F27" s="40">
        <f>SUM(F7:F26)</f>
        <v>0</v>
      </c>
    </row>
    <row r="28" spans="1:6" ht="16.5" customHeight="1" x14ac:dyDescent="0.2">
      <c r="A28" s="8"/>
      <c r="B28" s="9"/>
      <c r="C28" s="9"/>
      <c r="D28" s="39"/>
      <c r="E28" s="39"/>
      <c r="F28" s="42"/>
    </row>
    <row r="29" spans="1:6" ht="16.5" thickBot="1" x14ac:dyDescent="0.3">
      <c r="B29" s="16" t="s">
        <v>54</v>
      </c>
    </row>
    <row r="30" spans="1:6" ht="23.25" thickBot="1" x14ac:dyDescent="0.25">
      <c r="A30" s="26"/>
      <c r="B30" s="27" t="s">
        <v>0</v>
      </c>
      <c r="C30" s="28" t="s">
        <v>1</v>
      </c>
      <c r="D30" s="29" t="s">
        <v>2</v>
      </c>
      <c r="E30" s="29" t="s">
        <v>35</v>
      </c>
      <c r="F30" s="36" t="s">
        <v>12</v>
      </c>
    </row>
    <row r="31" spans="1:6" ht="23.25" thickBot="1" x14ac:dyDescent="0.25">
      <c r="A31" s="3">
        <v>1</v>
      </c>
      <c r="B31" s="4" t="s">
        <v>34</v>
      </c>
      <c r="C31" s="5">
        <f>C37*1.276</f>
        <v>107.97512</v>
      </c>
      <c r="D31" s="25" t="s">
        <v>23</v>
      </c>
      <c r="E31" s="64">
        <f>E7</f>
        <v>0</v>
      </c>
      <c r="F31" s="56">
        <f t="shared" ref="F31:F37" si="3">C31*E31</f>
        <v>0</v>
      </c>
    </row>
    <row r="32" spans="1:6" ht="15.75" thickBot="1" x14ac:dyDescent="0.25">
      <c r="A32" s="3">
        <v>2</v>
      </c>
      <c r="B32" s="6" t="s">
        <v>5</v>
      </c>
      <c r="C32" s="7">
        <f>C37</f>
        <v>84.62</v>
      </c>
      <c r="D32" s="13" t="s">
        <v>6</v>
      </c>
      <c r="E32" s="65">
        <f t="shared" ref="E32:E50" si="4">E8</f>
        <v>0</v>
      </c>
      <c r="F32" s="57">
        <f t="shared" si="3"/>
        <v>0</v>
      </c>
    </row>
    <row r="33" spans="1:6" ht="15.75" thickBot="1" x14ac:dyDescent="0.25">
      <c r="A33" s="3">
        <v>3</v>
      </c>
      <c r="B33" s="6" t="s">
        <v>7</v>
      </c>
      <c r="C33" s="7">
        <f>C37</f>
        <v>84.62</v>
      </c>
      <c r="D33" s="13" t="s">
        <v>23</v>
      </c>
      <c r="E33" s="65">
        <f t="shared" si="4"/>
        <v>0</v>
      </c>
      <c r="F33" s="57">
        <f t="shared" si="3"/>
        <v>0</v>
      </c>
    </row>
    <row r="34" spans="1:6" ht="15.75" thickBot="1" x14ac:dyDescent="0.25">
      <c r="A34" s="3">
        <v>4</v>
      </c>
      <c r="B34" s="4" t="s">
        <v>8</v>
      </c>
      <c r="C34" s="7">
        <f>C37/2</f>
        <v>42.31</v>
      </c>
      <c r="D34" s="13" t="s">
        <v>6</v>
      </c>
      <c r="E34" s="65">
        <f t="shared" si="4"/>
        <v>0</v>
      </c>
      <c r="F34" s="57">
        <f t="shared" si="3"/>
        <v>0</v>
      </c>
    </row>
    <row r="35" spans="1:6" ht="15.75" thickBot="1" x14ac:dyDescent="0.25">
      <c r="A35" s="3">
        <v>5</v>
      </c>
      <c r="B35" s="6" t="s">
        <v>9</v>
      </c>
      <c r="C35" s="7">
        <f>C34*0.88</f>
        <v>37.232800000000005</v>
      </c>
      <c r="D35" s="13" t="s">
        <v>6</v>
      </c>
      <c r="E35" s="65">
        <f t="shared" si="4"/>
        <v>0</v>
      </c>
      <c r="F35" s="57">
        <f t="shared" si="3"/>
        <v>0</v>
      </c>
    </row>
    <row r="36" spans="1:6" ht="15.75" thickBot="1" x14ac:dyDescent="0.25">
      <c r="A36" s="3">
        <v>6</v>
      </c>
      <c r="B36" s="6" t="s">
        <v>10</v>
      </c>
      <c r="C36" s="7">
        <f>C35</f>
        <v>37.232800000000005</v>
      </c>
      <c r="D36" s="13" t="s">
        <v>6</v>
      </c>
      <c r="E36" s="65">
        <f t="shared" si="4"/>
        <v>0</v>
      </c>
      <c r="F36" s="57">
        <f t="shared" si="3"/>
        <v>0</v>
      </c>
    </row>
    <row r="37" spans="1:6" ht="15.75" thickBot="1" x14ac:dyDescent="0.25">
      <c r="A37" s="31">
        <v>7</v>
      </c>
      <c r="B37" s="14" t="s">
        <v>11</v>
      </c>
      <c r="C37" s="15">
        <v>84.62</v>
      </c>
      <c r="D37" s="32" t="s">
        <v>23</v>
      </c>
      <c r="E37" s="66">
        <f t="shared" si="4"/>
        <v>0</v>
      </c>
      <c r="F37" s="58">
        <f t="shared" si="3"/>
        <v>0</v>
      </c>
    </row>
    <row r="38" spans="1:6" ht="23.25" thickBot="1" x14ac:dyDescent="0.25">
      <c r="A38" s="26"/>
      <c r="B38" s="27" t="s">
        <v>13</v>
      </c>
      <c r="C38" s="33" t="s">
        <v>1</v>
      </c>
      <c r="D38" s="34" t="s">
        <v>2</v>
      </c>
      <c r="E38" s="52" t="s">
        <v>3</v>
      </c>
      <c r="F38" s="35" t="s">
        <v>4</v>
      </c>
    </row>
    <row r="39" spans="1:6" ht="15.75" thickBot="1" x14ac:dyDescent="0.25">
      <c r="A39" s="3">
        <v>8</v>
      </c>
      <c r="B39" s="6" t="s">
        <v>14</v>
      </c>
      <c r="C39" s="7">
        <f>C37</f>
        <v>84.62</v>
      </c>
      <c r="D39" s="25" t="s">
        <v>23</v>
      </c>
      <c r="E39" s="64">
        <f t="shared" si="4"/>
        <v>0</v>
      </c>
      <c r="F39" s="59">
        <f t="shared" ref="F39:F46" si="5">C39*E39</f>
        <v>0</v>
      </c>
    </row>
    <row r="40" spans="1:6" ht="15.75" thickBot="1" x14ac:dyDescent="0.25">
      <c r="A40" s="3">
        <v>9</v>
      </c>
      <c r="B40" s="6" t="s">
        <v>15</v>
      </c>
      <c r="C40" s="7">
        <f>C39/2</f>
        <v>42.31</v>
      </c>
      <c r="D40" s="13" t="s">
        <v>16</v>
      </c>
      <c r="E40" s="65">
        <f t="shared" si="4"/>
        <v>0</v>
      </c>
      <c r="F40" s="60">
        <f t="shared" si="5"/>
        <v>0</v>
      </c>
    </row>
    <row r="41" spans="1:6" ht="15.75" thickBot="1" x14ac:dyDescent="0.25">
      <c r="A41" s="3">
        <v>10</v>
      </c>
      <c r="B41" s="6" t="s">
        <v>17</v>
      </c>
      <c r="C41" s="7">
        <f>C39/3.3</f>
        <v>25.642424242424244</v>
      </c>
      <c r="D41" s="13" t="s">
        <v>16</v>
      </c>
      <c r="E41" s="65">
        <f t="shared" si="4"/>
        <v>0</v>
      </c>
      <c r="F41" s="60">
        <f t="shared" si="5"/>
        <v>0</v>
      </c>
    </row>
    <row r="42" spans="1:6" ht="23.25" thickBot="1" x14ac:dyDescent="0.25">
      <c r="A42" s="3">
        <v>11</v>
      </c>
      <c r="B42" s="6" t="s">
        <v>18</v>
      </c>
      <c r="C42" s="7">
        <f>C39/21</f>
        <v>4.02952380952381</v>
      </c>
      <c r="D42" s="13" t="s">
        <v>31</v>
      </c>
      <c r="E42" s="65">
        <f t="shared" si="4"/>
        <v>0</v>
      </c>
      <c r="F42" s="60">
        <f t="shared" si="5"/>
        <v>0</v>
      </c>
    </row>
    <row r="43" spans="1:6" ht="15.75" thickBot="1" x14ac:dyDescent="0.25">
      <c r="A43" s="3">
        <v>12</v>
      </c>
      <c r="B43" s="6" t="s">
        <v>53</v>
      </c>
      <c r="C43" s="7">
        <f>C39</f>
        <v>84.62</v>
      </c>
      <c r="D43" s="13" t="s">
        <v>23</v>
      </c>
      <c r="E43" s="65">
        <f t="shared" si="4"/>
        <v>0</v>
      </c>
      <c r="F43" s="60">
        <f t="shared" si="5"/>
        <v>0</v>
      </c>
    </row>
    <row r="44" spans="1:6" ht="15.75" thickBot="1" x14ac:dyDescent="0.25">
      <c r="A44" s="3">
        <v>13</v>
      </c>
      <c r="B44" s="6" t="s">
        <v>52</v>
      </c>
      <c r="C44" s="7">
        <f>C39</f>
        <v>84.62</v>
      </c>
      <c r="D44" s="13" t="s">
        <v>23</v>
      </c>
      <c r="E44" s="65">
        <f t="shared" si="4"/>
        <v>0</v>
      </c>
      <c r="F44" s="60">
        <f t="shared" si="5"/>
        <v>0</v>
      </c>
    </row>
    <row r="45" spans="1:6" ht="15.75" thickBot="1" x14ac:dyDescent="0.25">
      <c r="A45" s="3">
        <v>14</v>
      </c>
      <c r="B45" s="6" t="s">
        <v>19</v>
      </c>
      <c r="C45" s="7">
        <f>C39</f>
        <v>84.62</v>
      </c>
      <c r="D45" s="13" t="s">
        <v>23</v>
      </c>
      <c r="E45" s="65">
        <f t="shared" si="4"/>
        <v>0</v>
      </c>
      <c r="F45" s="60">
        <f t="shared" si="5"/>
        <v>0</v>
      </c>
    </row>
    <row r="46" spans="1:6" ht="15.75" thickBot="1" x14ac:dyDescent="0.25">
      <c r="A46" s="31">
        <v>15</v>
      </c>
      <c r="B46" s="14" t="s">
        <v>20</v>
      </c>
      <c r="C46" s="15">
        <f>C39</f>
        <v>84.62</v>
      </c>
      <c r="D46" s="32" t="s">
        <v>23</v>
      </c>
      <c r="E46" s="66">
        <f t="shared" si="4"/>
        <v>0</v>
      </c>
      <c r="F46" s="61">
        <f t="shared" si="5"/>
        <v>0</v>
      </c>
    </row>
    <row r="47" spans="1:6" ht="23.25" thickBot="1" x14ac:dyDescent="0.25">
      <c r="A47" s="26"/>
      <c r="B47" s="27" t="s">
        <v>30</v>
      </c>
      <c r="C47" s="28" t="s">
        <v>1</v>
      </c>
      <c r="D47" s="29" t="s">
        <v>2</v>
      </c>
      <c r="E47" s="53" t="s">
        <v>3</v>
      </c>
      <c r="F47" s="36" t="s">
        <v>4</v>
      </c>
    </row>
    <row r="48" spans="1:6" ht="15.75" thickBot="1" x14ac:dyDescent="0.25">
      <c r="A48" s="17">
        <v>16</v>
      </c>
      <c r="B48" s="18" t="s">
        <v>33</v>
      </c>
      <c r="C48" s="19">
        <f>C45</f>
        <v>84.62</v>
      </c>
      <c r="D48" s="23" t="s">
        <v>23</v>
      </c>
      <c r="E48" s="64">
        <f t="shared" si="4"/>
        <v>0</v>
      </c>
      <c r="F48" s="62">
        <f>C48*E48</f>
        <v>0</v>
      </c>
    </row>
    <row r="49" spans="1:6" ht="15.75" thickBot="1" x14ac:dyDescent="0.25">
      <c r="A49" s="17">
        <v>17</v>
      </c>
      <c r="B49" s="18" t="s">
        <v>36</v>
      </c>
      <c r="C49" s="19">
        <v>1</v>
      </c>
      <c r="D49" s="23" t="s">
        <v>32</v>
      </c>
      <c r="E49" s="65">
        <f t="shared" si="4"/>
        <v>0</v>
      </c>
      <c r="F49" s="62">
        <f t="shared" ref="F49" si="6">C49*E49</f>
        <v>0</v>
      </c>
    </row>
    <row r="50" spans="1:6" ht="15.75" thickBot="1" x14ac:dyDescent="0.25">
      <c r="A50" s="20">
        <v>18</v>
      </c>
      <c r="B50" s="21" t="s">
        <v>21</v>
      </c>
      <c r="C50" s="22">
        <f>C37*8/1000</f>
        <v>0.67696000000000001</v>
      </c>
      <c r="D50" s="24" t="s">
        <v>22</v>
      </c>
      <c r="E50" s="66">
        <f t="shared" si="4"/>
        <v>0</v>
      </c>
      <c r="F50" s="63">
        <f>C50*E50</f>
        <v>0</v>
      </c>
    </row>
    <row r="51" spans="1:6" ht="15.75" thickBot="1" x14ac:dyDescent="0.25">
      <c r="A51" s="8"/>
      <c r="B51" s="9"/>
      <c r="C51" s="9"/>
      <c r="D51" s="68" t="s">
        <v>12</v>
      </c>
      <c r="E51" s="69"/>
      <c r="F51" s="40">
        <f>SUM(F31:F50)</f>
        <v>0</v>
      </c>
    </row>
    <row r="52" spans="1:6" x14ac:dyDescent="0.2">
      <c r="A52" s="8"/>
      <c r="B52" s="9"/>
      <c r="C52" s="9"/>
      <c r="D52" s="39"/>
      <c r="E52" s="39"/>
      <c r="F52" s="42"/>
    </row>
    <row r="53" spans="1:6" ht="16.5" thickBot="1" x14ac:dyDescent="0.3">
      <c r="B53" s="16" t="s">
        <v>55</v>
      </c>
    </row>
    <row r="54" spans="1:6" ht="23.25" thickBot="1" x14ac:dyDescent="0.25">
      <c r="A54" s="26"/>
      <c r="B54" s="27" t="s">
        <v>0</v>
      </c>
      <c r="C54" s="28" t="s">
        <v>1</v>
      </c>
      <c r="D54" s="29" t="s">
        <v>2</v>
      </c>
      <c r="E54" s="29" t="s">
        <v>35</v>
      </c>
      <c r="F54" s="36" t="s">
        <v>12</v>
      </c>
    </row>
    <row r="55" spans="1:6" ht="23.25" thickBot="1" x14ac:dyDescent="0.25">
      <c r="A55" s="3">
        <v>1</v>
      </c>
      <c r="B55" s="4" t="s">
        <v>34</v>
      </c>
      <c r="C55" s="5">
        <f>C61*1.276</f>
        <v>107.97512</v>
      </c>
      <c r="D55" s="25" t="s">
        <v>23</v>
      </c>
      <c r="E55" s="64">
        <f>E31</f>
        <v>0</v>
      </c>
      <c r="F55" s="56">
        <f t="shared" ref="F55:F61" si="7">C55*E55</f>
        <v>0</v>
      </c>
    </row>
    <row r="56" spans="1:6" ht="15.75" thickBot="1" x14ac:dyDescent="0.25">
      <c r="A56" s="3">
        <v>2</v>
      </c>
      <c r="B56" s="6" t="s">
        <v>5</v>
      </c>
      <c r="C56" s="7">
        <f>C61</f>
        <v>84.62</v>
      </c>
      <c r="D56" s="13" t="s">
        <v>6</v>
      </c>
      <c r="E56" s="65">
        <f t="shared" ref="E56:E74" si="8">E32</f>
        <v>0</v>
      </c>
      <c r="F56" s="57">
        <f t="shared" si="7"/>
        <v>0</v>
      </c>
    </row>
    <row r="57" spans="1:6" ht="15.75" thickBot="1" x14ac:dyDescent="0.25">
      <c r="A57" s="3">
        <v>3</v>
      </c>
      <c r="B57" s="6" t="s">
        <v>7</v>
      </c>
      <c r="C57" s="7">
        <f>C61</f>
        <v>84.62</v>
      </c>
      <c r="D57" s="13" t="s">
        <v>23</v>
      </c>
      <c r="E57" s="65">
        <f t="shared" si="8"/>
        <v>0</v>
      </c>
      <c r="F57" s="57">
        <f t="shared" si="7"/>
        <v>0</v>
      </c>
    </row>
    <row r="58" spans="1:6" ht="15.75" thickBot="1" x14ac:dyDescent="0.25">
      <c r="A58" s="3">
        <v>4</v>
      </c>
      <c r="B58" s="4" t="s">
        <v>8</v>
      </c>
      <c r="C58" s="7">
        <f>C61/2</f>
        <v>42.31</v>
      </c>
      <c r="D58" s="13" t="s">
        <v>6</v>
      </c>
      <c r="E58" s="65">
        <f t="shared" si="8"/>
        <v>0</v>
      </c>
      <c r="F58" s="57">
        <f t="shared" si="7"/>
        <v>0</v>
      </c>
    </row>
    <row r="59" spans="1:6" ht="15.75" thickBot="1" x14ac:dyDescent="0.25">
      <c r="A59" s="3">
        <v>5</v>
      </c>
      <c r="B59" s="6" t="s">
        <v>9</v>
      </c>
      <c r="C59" s="7">
        <f>C58*0.88</f>
        <v>37.232800000000005</v>
      </c>
      <c r="D59" s="13" t="s">
        <v>6</v>
      </c>
      <c r="E59" s="65">
        <f t="shared" si="8"/>
        <v>0</v>
      </c>
      <c r="F59" s="57">
        <f t="shared" si="7"/>
        <v>0</v>
      </c>
    </row>
    <row r="60" spans="1:6" ht="15.75" thickBot="1" x14ac:dyDescent="0.25">
      <c r="A60" s="3">
        <v>6</v>
      </c>
      <c r="B60" s="6" t="s">
        <v>10</v>
      </c>
      <c r="C60" s="7">
        <f>C59</f>
        <v>37.232800000000005</v>
      </c>
      <c r="D60" s="13" t="s">
        <v>6</v>
      </c>
      <c r="E60" s="65">
        <f t="shared" si="8"/>
        <v>0</v>
      </c>
      <c r="F60" s="57">
        <f t="shared" si="7"/>
        <v>0</v>
      </c>
    </row>
    <row r="61" spans="1:6" ht="15.75" thickBot="1" x14ac:dyDescent="0.25">
      <c r="A61" s="31">
        <v>7</v>
      </c>
      <c r="B61" s="14" t="s">
        <v>11</v>
      </c>
      <c r="C61" s="15">
        <v>84.62</v>
      </c>
      <c r="D61" s="32" t="s">
        <v>23</v>
      </c>
      <c r="E61" s="66">
        <f t="shared" si="8"/>
        <v>0</v>
      </c>
      <c r="F61" s="58">
        <f t="shared" si="7"/>
        <v>0</v>
      </c>
    </row>
    <row r="62" spans="1:6" ht="23.25" thickBot="1" x14ac:dyDescent="0.25">
      <c r="A62" s="26"/>
      <c r="B62" s="27" t="s">
        <v>13</v>
      </c>
      <c r="C62" s="33" t="s">
        <v>1</v>
      </c>
      <c r="D62" s="34" t="s">
        <v>2</v>
      </c>
      <c r="E62" s="52" t="s">
        <v>3</v>
      </c>
      <c r="F62" s="35" t="s">
        <v>4</v>
      </c>
    </row>
    <row r="63" spans="1:6" ht="15.75" thickBot="1" x14ac:dyDescent="0.25">
      <c r="A63" s="3">
        <v>8</v>
      </c>
      <c r="B63" s="6" t="s">
        <v>14</v>
      </c>
      <c r="C63" s="7">
        <f>C61</f>
        <v>84.62</v>
      </c>
      <c r="D63" s="25" t="s">
        <v>23</v>
      </c>
      <c r="E63" s="64">
        <f t="shared" si="8"/>
        <v>0</v>
      </c>
      <c r="F63" s="59">
        <f t="shared" ref="F63:F70" si="9">C63*E63</f>
        <v>0</v>
      </c>
    </row>
    <row r="64" spans="1:6" ht="15.75" thickBot="1" x14ac:dyDescent="0.25">
      <c r="A64" s="3">
        <v>9</v>
      </c>
      <c r="B64" s="6" t="s">
        <v>15</v>
      </c>
      <c r="C64" s="7">
        <f>C63/2</f>
        <v>42.31</v>
      </c>
      <c r="D64" s="13" t="s">
        <v>16</v>
      </c>
      <c r="E64" s="65">
        <f t="shared" si="8"/>
        <v>0</v>
      </c>
      <c r="F64" s="60">
        <f t="shared" si="9"/>
        <v>0</v>
      </c>
    </row>
    <row r="65" spans="1:6" ht="15.75" thickBot="1" x14ac:dyDescent="0.25">
      <c r="A65" s="3">
        <v>10</v>
      </c>
      <c r="B65" s="6" t="s">
        <v>17</v>
      </c>
      <c r="C65" s="7">
        <f>C63/3.3</f>
        <v>25.642424242424244</v>
      </c>
      <c r="D65" s="13" t="s">
        <v>16</v>
      </c>
      <c r="E65" s="65">
        <f t="shared" si="8"/>
        <v>0</v>
      </c>
      <c r="F65" s="60">
        <f t="shared" si="9"/>
        <v>0</v>
      </c>
    </row>
    <row r="66" spans="1:6" ht="23.25" thickBot="1" x14ac:dyDescent="0.25">
      <c r="A66" s="3">
        <v>11</v>
      </c>
      <c r="B66" s="6" t="s">
        <v>18</v>
      </c>
      <c r="C66" s="7">
        <f>C63/21</f>
        <v>4.02952380952381</v>
      </c>
      <c r="D66" s="13" t="s">
        <v>31</v>
      </c>
      <c r="E66" s="65">
        <f t="shared" si="8"/>
        <v>0</v>
      </c>
      <c r="F66" s="60">
        <f t="shared" si="9"/>
        <v>0</v>
      </c>
    </row>
    <row r="67" spans="1:6" ht="15.75" thickBot="1" x14ac:dyDescent="0.25">
      <c r="A67" s="3">
        <v>12</v>
      </c>
      <c r="B67" s="6" t="s">
        <v>53</v>
      </c>
      <c r="C67" s="7">
        <f>C63</f>
        <v>84.62</v>
      </c>
      <c r="D67" s="13" t="s">
        <v>23</v>
      </c>
      <c r="E67" s="65">
        <f t="shared" si="8"/>
        <v>0</v>
      </c>
      <c r="F67" s="60">
        <f t="shared" si="9"/>
        <v>0</v>
      </c>
    </row>
    <row r="68" spans="1:6" ht="15.75" thickBot="1" x14ac:dyDescent="0.25">
      <c r="A68" s="3">
        <v>13</v>
      </c>
      <c r="B68" s="6" t="s">
        <v>51</v>
      </c>
      <c r="C68" s="7">
        <f>C63</f>
        <v>84.62</v>
      </c>
      <c r="D68" s="13" t="s">
        <v>23</v>
      </c>
      <c r="E68" s="65">
        <f t="shared" si="8"/>
        <v>0</v>
      </c>
      <c r="F68" s="60">
        <f t="shared" si="9"/>
        <v>0</v>
      </c>
    </row>
    <row r="69" spans="1:6" ht="15.75" thickBot="1" x14ac:dyDescent="0.25">
      <c r="A69" s="3">
        <v>14</v>
      </c>
      <c r="B69" s="6" t="s">
        <v>19</v>
      </c>
      <c r="C69" s="7">
        <f>C63</f>
        <v>84.62</v>
      </c>
      <c r="D69" s="13" t="s">
        <v>23</v>
      </c>
      <c r="E69" s="65">
        <f t="shared" si="8"/>
        <v>0</v>
      </c>
      <c r="F69" s="60">
        <f t="shared" si="9"/>
        <v>0</v>
      </c>
    </row>
    <row r="70" spans="1:6" ht="15.75" thickBot="1" x14ac:dyDescent="0.25">
      <c r="A70" s="31">
        <v>15</v>
      </c>
      <c r="B70" s="14" t="s">
        <v>20</v>
      </c>
      <c r="C70" s="15">
        <f>C63</f>
        <v>84.62</v>
      </c>
      <c r="D70" s="32" t="s">
        <v>23</v>
      </c>
      <c r="E70" s="66">
        <f t="shared" si="8"/>
        <v>0</v>
      </c>
      <c r="F70" s="61">
        <f t="shared" si="9"/>
        <v>0</v>
      </c>
    </row>
    <row r="71" spans="1:6" ht="23.25" thickBot="1" x14ac:dyDescent="0.25">
      <c r="A71" s="26"/>
      <c r="B71" s="27" t="s">
        <v>30</v>
      </c>
      <c r="C71" s="28" t="s">
        <v>1</v>
      </c>
      <c r="D71" s="29" t="s">
        <v>2</v>
      </c>
      <c r="E71" s="53" t="s">
        <v>3</v>
      </c>
      <c r="F71" s="36" t="s">
        <v>4</v>
      </c>
    </row>
    <row r="72" spans="1:6" ht="15.75" thickBot="1" x14ac:dyDescent="0.25">
      <c r="A72" s="17">
        <v>16</v>
      </c>
      <c r="B72" s="18" t="s">
        <v>33</v>
      </c>
      <c r="C72" s="19">
        <f>C69</f>
        <v>84.62</v>
      </c>
      <c r="D72" s="23" t="s">
        <v>23</v>
      </c>
      <c r="E72" s="64">
        <f t="shared" si="8"/>
        <v>0</v>
      </c>
      <c r="F72" s="62">
        <f>C72*E72</f>
        <v>0</v>
      </c>
    </row>
    <row r="73" spans="1:6" ht="15.75" thickBot="1" x14ac:dyDescent="0.25">
      <c r="A73" s="17">
        <v>17</v>
      </c>
      <c r="B73" s="18" t="s">
        <v>36</v>
      </c>
      <c r="C73" s="19">
        <v>1</v>
      </c>
      <c r="D73" s="23" t="s">
        <v>32</v>
      </c>
      <c r="E73" s="65">
        <f t="shared" si="8"/>
        <v>0</v>
      </c>
      <c r="F73" s="62">
        <f t="shared" ref="F73" si="10">C73*E73</f>
        <v>0</v>
      </c>
    </row>
    <row r="74" spans="1:6" ht="15.75" thickBot="1" x14ac:dyDescent="0.25">
      <c r="A74" s="20">
        <v>18</v>
      </c>
      <c r="B74" s="21" t="s">
        <v>21</v>
      </c>
      <c r="C74" s="22">
        <f>C61*8/1000</f>
        <v>0.67696000000000001</v>
      </c>
      <c r="D74" s="24" t="s">
        <v>22</v>
      </c>
      <c r="E74" s="66">
        <f t="shared" si="8"/>
        <v>0</v>
      </c>
      <c r="F74" s="63">
        <f>C74*E74</f>
        <v>0</v>
      </c>
    </row>
    <row r="75" spans="1:6" ht="15.75" thickBot="1" x14ac:dyDescent="0.25">
      <c r="A75" s="8"/>
      <c r="B75" s="9"/>
      <c r="C75" s="9"/>
      <c r="D75" s="68" t="s">
        <v>12</v>
      </c>
      <c r="E75" s="69"/>
      <c r="F75" s="40">
        <f>SUM(F55:F74)</f>
        <v>0</v>
      </c>
    </row>
    <row r="76" spans="1:6" x14ac:dyDescent="0.2">
      <c r="A76" s="8"/>
      <c r="B76" s="9"/>
      <c r="C76" s="9"/>
      <c r="D76" s="39"/>
      <c r="E76" s="39"/>
      <c r="F76" s="42"/>
    </row>
    <row r="77" spans="1:6" ht="16.5" thickBot="1" x14ac:dyDescent="0.3">
      <c r="B77" s="16" t="s">
        <v>38</v>
      </c>
    </row>
    <row r="78" spans="1:6" ht="23.25" thickBot="1" x14ac:dyDescent="0.25">
      <c r="A78" s="26"/>
      <c r="B78" s="27" t="s">
        <v>0</v>
      </c>
      <c r="C78" s="28" t="s">
        <v>1</v>
      </c>
      <c r="D78" s="29" t="s">
        <v>2</v>
      </c>
      <c r="E78" s="29" t="s">
        <v>35</v>
      </c>
      <c r="F78" s="36" t="s">
        <v>12</v>
      </c>
    </row>
    <row r="79" spans="1:6" ht="23.25" thickBot="1" x14ac:dyDescent="0.25">
      <c r="A79" s="3">
        <v>1</v>
      </c>
      <c r="B79" s="4" t="s">
        <v>34</v>
      </c>
      <c r="C79" s="5">
        <f>C85*1.17</f>
        <v>134.01179999999999</v>
      </c>
      <c r="D79" s="25" t="s">
        <v>23</v>
      </c>
      <c r="E79" s="49"/>
      <c r="F79" s="56">
        <f t="shared" ref="F79:F85" si="11">C79*E79</f>
        <v>0</v>
      </c>
    </row>
    <row r="80" spans="1:6" ht="15.75" thickBot="1" x14ac:dyDescent="0.25">
      <c r="A80" s="3">
        <v>2</v>
      </c>
      <c r="B80" s="6" t="s">
        <v>5</v>
      </c>
      <c r="C80" s="7">
        <f>C85</f>
        <v>114.54</v>
      </c>
      <c r="D80" s="13" t="s">
        <v>6</v>
      </c>
      <c r="E80" s="50"/>
      <c r="F80" s="57">
        <f t="shared" si="11"/>
        <v>0</v>
      </c>
    </row>
    <row r="81" spans="1:6" ht="15.75" thickBot="1" x14ac:dyDescent="0.25">
      <c r="A81" s="3">
        <v>3</v>
      </c>
      <c r="B81" s="6" t="s">
        <v>7</v>
      </c>
      <c r="C81" s="7">
        <f>C85</f>
        <v>114.54</v>
      </c>
      <c r="D81" s="13" t="s">
        <v>23</v>
      </c>
      <c r="E81" s="50"/>
      <c r="F81" s="57">
        <f t="shared" si="11"/>
        <v>0</v>
      </c>
    </row>
    <row r="82" spans="1:6" ht="15.75" thickBot="1" x14ac:dyDescent="0.25">
      <c r="A82" s="3">
        <v>4</v>
      </c>
      <c r="B82" s="4" t="s">
        <v>8</v>
      </c>
      <c r="C82" s="7">
        <f>C83*1.1</f>
        <v>118.80000000000001</v>
      </c>
      <c r="D82" s="13" t="s">
        <v>6</v>
      </c>
      <c r="E82" s="50"/>
      <c r="F82" s="57">
        <f t="shared" si="11"/>
        <v>0</v>
      </c>
    </row>
    <row r="83" spans="1:6" ht="15.75" thickBot="1" x14ac:dyDescent="0.25">
      <c r="A83" s="3">
        <v>5</v>
      </c>
      <c r="B83" s="6" t="s">
        <v>9</v>
      </c>
      <c r="C83" s="7">
        <v>108</v>
      </c>
      <c r="D83" s="13" t="s">
        <v>6</v>
      </c>
      <c r="E83" s="50"/>
      <c r="F83" s="57">
        <f t="shared" si="11"/>
        <v>0</v>
      </c>
    </row>
    <row r="84" spans="1:6" ht="15.75" thickBot="1" x14ac:dyDescent="0.25">
      <c r="A84" s="3">
        <v>6</v>
      </c>
      <c r="B84" s="6" t="s">
        <v>10</v>
      </c>
      <c r="C84" s="7">
        <f>C83</f>
        <v>108</v>
      </c>
      <c r="D84" s="13" t="s">
        <v>6</v>
      </c>
      <c r="E84" s="50"/>
      <c r="F84" s="57">
        <f t="shared" si="11"/>
        <v>0</v>
      </c>
    </row>
    <row r="85" spans="1:6" ht="15.75" thickBot="1" x14ac:dyDescent="0.25">
      <c r="A85" s="31">
        <v>7</v>
      </c>
      <c r="B85" s="14" t="s">
        <v>11</v>
      </c>
      <c r="C85" s="15">
        <v>114.54</v>
      </c>
      <c r="D85" s="32" t="s">
        <v>23</v>
      </c>
      <c r="E85" s="51"/>
      <c r="F85" s="58">
        <f t="shared" si="11"/>
        <v>0</v>
      </c>
    </row>
    <row r="86" spans="1:6" ht="23.25" thickBot="1" x14ac:dyDescent="0.25">
      <c r="A86" s="26"/>
      <c r="B86" s="27" t="s">
        <v>13</v>
      </c>
      <c r="C86" s="33" t="s">
        <v>1</v>
      </c>
      <c r="D86" s="34" t="s">
        <v>2</v>
      </c>
      <c r="E86" s="52" t="s">
        <v>3</v>
      </c>
      <c r="F86" s="35" t="s">
        <v>4</v>
      </c>
    </row>
    <row r="87" spans="1:6" ht="15.75" thickBot="1" x14ac:dyDescent="0.25">
      <c r="A87" s="3">
        <v>8</v>
      </c>
      <c r="B87" s="6" t="s">
        <v>14</v>
      </c>
      <c r="C87" s="7">
        <f>C85</f>
        <v>114.54</v>
      </c>
      <c r="D87" s="25" t="s">
        <v>23</v>
      </c>
      <c r="E87" s="49"/>
      <c r="F87" s="59">
        <f t="shared" ref="F87:F94" si="12">C87*E87</f>
        <v>0</v>
      </c>
    </row>
    <row r="88" spans="1:6" ht="15.75" thickBot="1" x14ac:dyDescent="0.25">
      <c r="A88" s="3">
        <v>9</v>
      </c>
      <c r="B88" s="6" t="s">
        <v>15</v>
      </c>
      <c r="C88" s="7">
        <f>C87/2</f>
        <v>57.27</v>
      </c>
      <c r="D88" s="13" t="s">
        <v>16</v>
      </c>
      <c r="E88" s="50"/>
      <c r="F88" s="60">
        <f t="shared" si="12"/>
        <v>0</v>
      </c>
    </row>
    <row r="89" spans="1:6" ht="15.75" thickBot="1" x14ac:dyDescent="0.25">
      <c r="A89" s="3">
        <v>10</v>
      </c>
      <c r="B89" s="6" t="s">
        <v>17</v>
      </c>
      <c r="C89" s="7">
        <f>C87/3.3</f>
        <v>34.709090909090911</v>
      </c>
      <c r="D89" s="13" t="s">
        <v>16</v>
      </c>
      <c r="E89" s="50"/>
      <c r="F89" s="60">
        <f t="shared" si="12"/>
        <v>0</v>
      </c>
    </row>
    <row r="90" spans="1:6" ht="23.25" thickBot="1" x14ac:dyDescent="0.25">
      <c r="A90" s="3">
        <v>11</v>
      </c>
      <c r="B90" s="6" t="s">
        <v>18</v>
      </c>
      <c r="C90" s="7">
        <f>C87/21</f>
        <v>5.4542857142857146</v>
      </c>
      <c r="D90" s="13" t="s">
        <v>31</v>
      </c>
      <c r="E90" s="50"/>
      <c r="F90" s="60">
        <f t="shared" si="12"/>
        <v>0</v>
      </c>
    </row>
    <row r="91" spans="1:6" ht="15.75" thickBot="1" x14ac:dyDescent="0.25">
      <c r="A91" s="3">
        <v>12</v>
      </c>
      <c r="B91" s="6" t="s">
        <v>53</v>
      </c>
      <c r="C91" s="7">
        <f>C87</f>
        <v>114.54</v>
      </c>
      <c r="D91" s="13" t="s">
        <v>23</v>
      </c>
      <c r="E91" s="50"/>
      <c r="F91" s="60">
        <f t="shared" si="12"/>
        <v>0</v>
      </c>
    </row>
    <row r="92" spans="1:6" ht="15.75" thickBot="1" x14ac:dyDescent="0.25">
      <c r="A92" s="3">
        <v>13</v>
      </c>
      <c r="B92" s="6" t="s">
        <v>51</v>
      </c>
      <c r="C92" s="7">
        <f>C87</f>
        <v>114.54</v>
      </c>
      <c r="D92" s="13" t="s">
        <v>23</v>
      </c>
      <c r="E92" s="50"/>
      <c r="F92" s="60">
        <f t="shared" si="12"/>
        <v>0</v>
      </c>
    </row>
    <row r="93" spans="1:6" ht="15.75" thickBot="1" x14ac:dyDescent="0.25">
      <c r="A93" s="3">
        <v>14</v>
      </c>
      <c r="B93" s="6" t="s">
        <v>19</v>
      </c>
      <c r="C93" s="7">
        <f>C87</f>
        <v>114.54</v>
      </c>
      <c r="D93" s="13" t="s">
        <v>23</v>
      </c>
      <c r="E93" s="50"/>
      <c r="F93" s="60">
        <f t="shared" si="12"/>
        <v>0</v>
      </c>
    </row>
    <row r="94" spans="1:6" ht="15.75" thickBot="1" x14ac:dyDescent="0.25">
      <c r="A94" s="31">
        <v>15</v>
      </c>
      <c r="B94" s="14" t="s">
        <v>20</v>
      </c>
      <c r="C94" s="15">
        <f>C87</f>
        <v>114.54</v>
      </c>
      <c r="D94" s="32" t="s">
        <v>23</v>
      </c>
      <c r="E94" s="51"/>
      <c r="F94" s="61">
        <f t="shared" si="12"/>
        <v>0</v>
      </c>
    </row>
    <row r="95" spans="1:6" ht="23.25" thickBot="1" x14ac:dyDescent="0.25">
      <c r="A95" s="26"/>
      <c r="B95" s="27" t="s">
        <v>30</v>
      </c>
      <c r="C95" s="28" t="s">
        <v>1</v>
      </c>
      <c r="D95" s="29" t="s">
        <v>2</v>
      </c>
      <c r="E95" s="53" t="s">
        <v>3</v>
      </c>
      <c r="F95" s="36" t="s">
        <v>4</v>
      </c>
    </row>
    <row r="96" spans="1:6" ht="15.75" thickBot="1" x14ac:dyDescent="0.25">
      <c r="A96" s="17">
        <v>16</v>
      </c>
      <c r="B96" s="18" t="s">
        <v>33</v>
      </c>
      <c r="C96" s="19">
        <f>C93</f>
        <v>114.54</v>
      </c>
      <c r="D96" s="23" t="s">
        <v>23</v>
      </c>
      <c r="E96" s="54"/>
      <c r="F96" s="62">
        <f>C96*E96</f>
        <v>0</v>
      </c>
    </row>
    <row r="97" spans="1:6" ht="15.75" thickBot="1" x14ac:dyDescent="0.25">
      <c r="A97" s="17">
        <v>17</v>
      </c>
      <c r="B97" s="18" t="s">
        <v>36</v>
      </c>
      <c r="C97" s="19">
        <v>1</v>
      </c>
      <c r="D97" s="23" t="s">
        <v>32</v>
      </c>
      <c r="E97" s="54"/>
      <c r="F97" s="62">
        <f t="shared" ref="F97" si="13">C97*E97</f>
        <v>0</v>
      </c>
    </row>
    <row r="98" spans="1:6" ht="15.75" thickBot="1" x14ac:dyDescent="0.25">
      <c r="A98" s="20">
        <v>18</v>
      </c>
      <c r="B98" s="21" t="s">
        <v>21</v>
      </c>
      <c r="C98" s="22">
        <f>C85*8/1000</f>
        <v>0.91632000000000002</v>
      </c>
      <c r="D98" s="24" t="s">
        <v>22</v>
      </c>
      <c r="E98" s="55"/>
      <c r="F98" s="63">
        <f>C98*E98</f>
        <v>0</v>
      </c>
    </row>
    <row r="99" spans="1:6" ht="15.75" thickBot="1" x14ac:dyDescent="0.25">
      <c r="A99" s="8"/>
      <c r="B99" s="9"/>
      <c r="C99" s="9"/>
      <c r="D99" s="68" t="s">
        <v>12</v>
      </c>
      <c r="E99" s="69"/>
      <c r="F99" s="40">
        <f>SUM(F79:F98)</f>
        <v>0</v>
      </c>
    </row>
    <row r="100" spans="1:6" x14ac:dyDescent="0.2">
      <c r="A100" s="8"/>
      <c r="B100" s="9"/>
      <c r="C100" s="9"/>
      <c r="D100" s="39"/>
      <c r="E100" s="39"/>
      <c r="F100" s="42"/>
    </row>
    <row r="101" spans="1:6" ht="16.5" thickBot="1" x14ac:dyDescent="0.3">
      <c r="B101" s="16" t="s">
        <v>39</v>
      </c>
    </row>
    <row r="102" spans="1:6" ht="23.25" thickBot="1" x14ac:dyDescent="0.25">
      <c r="A102" s="26"/>
      <c r="B102" s="27" t="s">
        <v>0</v>
      </c>
      <c r="C102" s="28" t="s">
        <v>1</v>
      </c>
      <c r="D102" s="29" t="s">
        <v>2</v>
      </c>
      <c r="E102" s="29" t="s">
        <v>35</v>
      </c>
      <c r="F102" s="36" t="s">
        <v>12</v>
      </c>
    </row>
    <row r="103" spans="1:6" ht="45.75" thickBot="1" x14ac:dyDescent="0.25">
      <c r="A103" s="3">
        <v>1</v>
      </c>
      <c r="B103" s="4" t="s">
        <v>40</v>
      </c>
      <c r="C103" s="5">
        <v>22.24</v>
      </c>
      <c r="D103" s="25" t="s">
        <v>23</v>
      </c>
      <c r="E103" s="49"/>
      <c r="F103" s="56">
        <f t="shared" ref="F103:F108" si="14">C103*E103</f>
        <v>0</v>
      </c>
    </row>
    <row r="104" spans="1:6" ht="15.75" thickBot="1" x14ac:dyDescent="0.25">
      <c r="A104" s="3">
        <v>2</v>
      </c>
      <c r="B104" s="6" t="s">
        <v>41</v>
      </c>
      <c r="C104" s="7">
        <v>20.22</v>
      </c>
      <c r="D104" s="13" t="s">
        <v>49</v>
      </c>
      <c r="E104" s="50"/>
      <c r="F104" s="57">
        <f t="shared" si="14"/>
        <v>0</v>
      </c>
    </row>
    <row r="105" spans="1:6" ht="15.75" thickBot="1" x14ac:dyDescent="0.25">
      <c r="A105" s="3">
        <v>3</v>
      </c>
      <c r="B105" s="6" t="s">
        <v>42</v>
      </c>
      <c r="C105" s="7">
        <v>17.46</v>
      </c>
      <c r="D105" s="13" t="s">
        <v>6</v>
      </c>
      <c r="E105" s="50"/>
      <c r="F105" s="57">
        <f t="shared" si="14"/>
        <v>0</v>
      </c>
    </row>
    <row r="106" spans="1:6" ht="15.75" thickBot="1" x14ac:dyDescent="0.25">
      <c r="A106" s="3">
        <v>4</v>
      </c>
      <c r="B106" s="4" t="s">
        <v>43</v>
      </c>
      <c r="C106" s="7">
        <v>17.12</v>
      </c>
      <c r="D106" s="13" t="s">
        <v>6</v>
      </c>
      <c r="E106" s="50"/>
      <c r="F106" s="57">
        <f t="shared" si="14"/>
        <v>0</v>
      </c>
    </row>
    <row r="107" spans="1:6" ht="15.75" thickBot="1" x14ac:dyDescent="0.25">
      <c r="A107" s="3">
        <v>5</v>
      </c>
      <c r="B107" s="6" t="s">
        <v>45</v>
      </c>
      <c r="C107" s="7">
        <v>17.2</v>
      </c>
      <c r="D107" s="13" t="s">
        <v>6</v>
      </c>
      <c r="E107" s="50"/>
      <c r="F107" s="57">
        <f t="shared" si="14"/>
        <v>0</v>
      </c>
    </row>
    <row r="108" spans="1:6" ht="15.75" thickBot="1" x14ac:dyDescent="0.25">
      <c r="A108" s="3">
        <v>6</v>
      </c>
      <c r="B108" s="6" t="s">
        <v>46</v>
      </c>
      <c r="C108" s="7">
        <f>C107</f>
        <v>17.2</v>
      </c>
      <c r="D108" s="13" t="s">
        <v>6</v>
      </c>
      <c r="E108" s="50"/>
      <c r="F108" s="57">
        <f t="shared" si="14"/>
        <v>0</v>
      </c>
    </row>
    <row r="109" spans="1:6" ht="15.75" thickBot="1" x14ac:dyDescent="0.25">
      <c r="A109" s="3">
        <v>7</v>
      </c>
      <c r="B109" s="6" t="s">
        <v>44</v>
      </c>
      <c r="C109" s="7">
        <v>5</v>
      </c>
      <c r="D109" s="13" t="s">
        <v>6</v>
      </c>
      <c r="E109" s="50"/>
      <c r="F109" s="57">
        <f t="shared" ref="F109:F110" si="15">C109*E109</f>
        <v>0</v>
      </c>
    </row>
    <row r="110" spans="1:6" ht="15.75" thickBot="1" x14ac:dyDescent="0.25">
      <c r="A110" s="3">
        <v>8</v>
      </c>
      <c r="B110" s="6" t="s">
        <v>47</v>
      </c>
      <c r="C110" s="7">
        <v>20.22</v>
      </c>
      <c r="D110" s="13" t="s">
        <v>49</v>
      </c>
      <c r="E110" s="50"/>
      <c r="F110" s="57">
        <f t="shared" si="15"/>
        <v>0</v>
      </c>
    </row>
    <row r="111" spans="1:6" ht="15.75" thickBot="1" x14ac:dyDescent="0.25">
      <c r="A111" s="31">
        <v>9</v>
      </c>
      <c r="B111" s="14" t="s">
        <v>48</v>
      </c>
      <c r="C111" s="15">
        <v>1</v>
      </c>
      <c r="D111" s="32" t="s">
        <v>6</v>
      </c>
      <c r="E111" s="51"/>
      <c r="F111" s="58">
        <f>C111*E111</f>
        <v>0</v>
      </c>
    </row>
    <row r="112" spans="1:6" ht="23.25" thickBot="1" x14ac:dyDescent="0.25">
      <c r="A112" s="26"/>
      <c r="B112" s="27" t="s">
        <v>13</v>
      </c>
      <c r="C112" s="33" t="s">
        <v>1</v>
      </c>
      <c r="D112" s="34" t="s">
        <v>2</v>
      </c>
      <c r="E112" s="52" t="s">
        <v>3</v>
      </c>
      <c r="F112" s="35" t="s">
        <v>4</v>
      </c>
    </row>
    <row r="113" spans="1:6" ht="15.75" thickBot="1" x14ac:dyDescent="0.25">
      <c r="A113" s="3">
        <v>8</v>
      </c>
      <c r="B113" s="6" t="s">
        <v>14</v>
      </c>
      <c r="C113" s="7">
        <f>C110</f>
        <v>20.22</v>
      </c>
      <c r="D113" s="13" t="s">
        <v>49</v>
      </c>
      <c r="E113" s="49"/>
      <c r="F113" s="59">
        <f t="shared" ref="F113:F120" si="16">C113*E113</f>
        <v>0</v>
      </c>
    </row>
    <row r="114" spans="1:6" ht="15.75" thickBot="1" x14ac:dyDescent="0.25">
      <c r="A114" s="3">
        <v>9</v>
      </c>
      <c r="B114" s="6" t="s">
        <v>15</v>
      </c>
      <c r="C114" s="7">
        <f>C113/2</f>
        <v>10.11</v>
      </c>
      <c r="D114" s="13" t="s">
        <v>16</v>
      </c>
      <c r="E114" s="50"/>
      <c r="F114" s="60">
        <f t="shared" si="16"/>
        <v>0</v>
      </c>
    </row>
    <row r="115" spans="1:6" ht="15.75" thickBot="1" x14ac:dyDescent="0.25">
      <c r="A115" s="3">
        <v>10</v>
      </c>
      <c r="B115" s="6" t="s">
        <v>17</v>
      </c>
      <c r="C115" s="7">
        <f>C113/3.3</f>
        <v>6.127272727272727</v>
      </c>
      <c r="D115" s="13" t="s">
        <v>16</v>
      </c>
      <c r="E115" s="50"/>
      <c r="F115" s="60">
        <f t="shared" si="16"/>
        <v>0</v>
      </c>
    </row>
    <row r="116" spans="1:6" ht="23.25" thickBot="1" x14ac:dyDescent="0.25">
      <c r="A116" s="3">
        <v>11</v>
      </c>
      <c r="B116" s="6" t="s">
        <v>18</v>
      </c>
      <c r="C116" s="7">
        <f>C113/21</f>
        <v>0.96285714285714286</v>
      </c>
      <c r="D116" s="13" t="s">
        <v>31</v>
      </c>
      <c r="E116" s="50"/>
      <c r="F116" s="60">
        <f t="shared" si="16"/>
        <v>0</v>
      </c>
    </row>
    <row r="117" spans="1:6" ht="15.75" thickBot="1" x14ac:dyDescent="0.25">
      <c r="A117" s="3">
        <v>12</v>
      </c>
      <c r="B117" s="6" t="s">
        <v>53</v>
      </c>
      <c r="C117" s="7">
        <f>C113</f>
        <v>20.22</v>
      </c>
      <c r="D117" s="13" t="s">
        <v>49</v>
      </c>
      <c r="E117" s="50"/>
      <c r="F117" s="60">
        <f t="shared" si="16"/>
        <v>0</v>
      </c>
    </row>
    <row r="118" spans="1:6" ht="15.75" thickBot="1" x14ac:dyDescent="0.25">
      <c r="A118" s="3">
        <v>13</v>
      </c>
      <c r="B118" s="6" t="s">
        <v>51</v>
      </c>
      <c r="C118" s="7">
        <f>C113</f>
        <v>20.22</v>
      </c>
      <c r="D118" s="13" t="s">
        <v>49</v>
      </c>
      <c r="E118" s="50"/>
      <c r="F118" s="60">
        <f t="shared" si="16"/>
        <v>0</v>
      </c>
    </row>
    <row r="119" spans="1:6" ht="15.75" thickBot="1" x14ac:dyDescent="0.25">
      <c r="A119" s="3">
        <v>14</v>
      </c>
      <c r="B119" s="6" t="s">
        <v>19</v>
      </c>
      <c r="C119" s="7">
        <f>C113</f>
        <v>20.22</v>
      </c>
      <c r="D119" s="13" t="s">
        <v>49</v>
      </c>
      <c r="E119" s="50"/>
      <c r="F119" s="60">
        <f t="shared" si="16"/>
        <v>0</v>
      </c>
    </row>
    <row r="120" spans="1:6" ht="15.75" thickBot="1" x14ac:dyDescent="0.25">
      <c r="A120" s="31">
        <v>15</v>
      </c>
      <c r="B120" s="14" t="s">
        <v>20</v>
      </c>
      <c r="C120" s="15">
        <f>C113</f>
        <v>20.22</v>
      </c>
      <c r="D120" s="13" t="s">
        <v>49</v>
      </c>
      <c r="E120" s="51"/>
      <c r="F120" s="61">
        <f t="shared" si="16"/>
        <v>0</v>
      </c>
    </row>
    <row r="121" spans="1:6" ht="23.25" thickBot="1" x14ac:dyDescent="0.25">
      <c r="A121" s="26"/>
      <c r="B121" s="27" t="s">
        <v>30</v>
      </c>
      <c r="C121" s="28" t="s">
        <v>1</v>
      </c>
      <c r="D121" s="29" t="s">
        <v>2</v>
      </c>
      <c r="E121" s="53" t="s">
        <v>3</v>
      </c>
      <c r="F121" s="36" t="s">
        <v>4</v>
      </c>
    </row>
    <row r="122" spans="1:6" ht="15.75" thickBot="1" x14ac:dyDescent="0.25">
      <c r="A122" s="17">
        <v>16</v>
      </c>
      <c r="B122" s="18" t="s">
        <v>33</v>
      </c>
      <c r="C122" s="19">
        <f>C119</f>
        <v>20.22</v>
      </c>
      <c r="D122" s="13" t="s">
        <v>49</v>
      </c>
      <c r="E122" s="54"/>
      <c r="F122" s="62">
        <f>C122*E122</f>
        <v>0</v>
      </c>
    </row>
    <row r="123" spans="1:6" ht="15.75" thickBot="1" x14ac:dyDescent="0.25">
      <c r="A123" s="17">
        <v>17</v>
      </c>
      <c r="B123" s="18" t="s">
        <v>36</v>
      </c>
      <c r="C123" s="19">
        <v>1</v>
      </c>
      <c r="D123" s="23" t="s">
        <v>32</v>
      </c>
      <c r="E123" s="54"/>
      <c r="F123" s="62">
        <f t="shared" ref="F123" si="17">C123*E123</f>
        <v>0</v>
      </c>
    </row>
    <row r="124" spans="1:6" ht="15.75" thickBot="1" x14ac:dyDescent="0.25">
      <c r="A124" s="20">
        <v>18</v>
      </c>
      <c r="B124" s="21" t="s">
        <v>21</v>
      </c>
      <c r="C124" s="22">
        <f>C110*0.8/1000</f>
        <v>1.6175999999999999E-2</v>
      </c>
      <c r="D124" s="24" t="s">
        <v>22</v>
      </c>
      <c r="E124" s="55"/>
      <c r="F124" s="63">
        <f>C124*E124</f>
        <v>0</v>
      </c>
    </row>
    <row r="125" spans="1:6" ht="15.75" thickBot="1" x14ac:dyDescent="0.25">
      <c r="A125" s="8"/>
      <c r="B125" s="9"/>
      <c r="C125" s="9"/>
      <c r="D125" s="68" t="s">
        <v>12</v>
      </c>
      <c r="E125" s="69"/>
      <c r="F125" s="40">
        <f>SUM(F103:F124)</f>
        <v>0</v>
      </c>
    </row>
    <row r="126" spans="1:6" ht="15.75" thickBot="1" x14ac:dyDescent="0.25">
      <c r="A126" s="8"/>
      <c r="B126" s="9"/>
      <c r="C126" s="9"/>
      <c r="D126" s="39"/>
      <c r="E126" s="39"/>
      <c r="F126" s="42"/>
    </row>
    <row r="127" spans="1:6" ht="15.75" thickBot="1" x14ac:dyDescent="0.25">
      <c r="A127" s="8"/>
      <c r="B127" s="9" t="s">
        <v>50</v>
      </c>
      <c r="C127" s="9"/>
      <c r="D127" s="39"/>
      <c r="E127" s="39"/>
      <c r="F127" s="30" t="s">
        <v>12</v>
      </c>
    </row>
    <row r="128" spans="1:6" x14ac:dyDescent="0.2">
      <c r="A128" s="8"/>
      <c r="B128" s="9" t="str">
        <f>B5</f>
        <v>miestnosť A8.04</v>
      </c>
      <c r="C128" s="9"/>
      <c r="D128" s="39"/>
      <c r="E128" s="39"/>
      <c r="F128" s="45">
        <f>F27</f>
        <v>0</v>
      </c>
    </row>
    <row r="129" spans="1:6" ht="28.5" x14ac:dyDescent="0.2">
      <c r="A129" s="8"/>
      <c r="B129" s="9" t="str">
        <f>B29</f>
        <v>miestnosť A8.12 (identická s miestnosťou  A8.04)</v>
      </c>
      <c r="C129" s="9"/>
      <c r="D129" s="39"/>
      <c r="E129" s="39"/>
      <c r="F129" s="46">
        <f>F51</f>
        <v>0</v>
      </c>
    </row>
    <row r="130" spans="1:6" ht="28.5" x14ac:dyDescent="0.2">
      <c r="A130" s="8"/>
      <c r="B130" s="9" t="str">
        <f>B53</f>
        <v>miestnosť A5.12 (identická s miestnosťou  A8.04)</v>
      </c>
      <c r="C130" s="9"/>
      <c r="D130" s="39"/>
      <c r="E130" s="39"/>
      <c r="F130" s="46">
        <f>F75</f>
        <v>0</v>
      </c>
    </row>
    <row r="131" spans="1:6" x14ac:dyDescent="0.2">
      <c r="A131" s="8"/>
      <c r="B131" s="9" t="str">
        <f>B77</f>
        <v>miestnosť A9.05 + D9.35 + D9.17</v>
      </c>
      <c r="C131" s="9"/>
      <c r="D131" s="39"/>
      <c r="E131" s="39"/>
      <c r="F131" s="46">
        <f>F99</f>
        <v>0</v>
      </c>
    </row>
    <row r="132" spans="1:6" ht="15.75" thickBot="1" x14ac:dyDescent="0.25">
      <c r="A132" s="8"/>
      <c r="B132" s="9" t="str">
        <f>B101</f>
        <v>miestnosť D9.16 koberec</v>
      </c>
      <c r="C132" s="9"/>
      <c r="D132" s="39"/>
      <c r="E132" s="39"/>
      <c r="F132" s="47">
        <f>F125</f>
        <v>0</v>
      </c>
    </row>
    <row r="133" spans="1:6" ht="15.75" thickBot="1" x14ac:dyDescent="0.25">
      <c r="A133" s="8"/>
      <c r="B133" s="9"/>
      <c r="C133" s="74" t="s">
        <v>56</v>
      </c>
      <c r="D133" s="74"/>
      <c r="E133" s="74"/>
      <c r="F133" s="41">
        <f>SUM(F128:F132)</f>
        <v>0</v>
      </c>
    </row>
    <row r="134" spans="1:6" ht="15.75" thickBot="1" x14ac:dyDescent="0.25">
      <c r="A134" s="8"/>
      <c r="B134" s="9"/>
      <c r="C134" s="48"/>
      <c r="D134" s="48"/>
      <c r="E134" s="48"/>
      <c r="F134" s="48"/>
    </row>
    <row r="135" spans="1:6" ht="15.75" thickBot="1" x14ac:dyDescent="0.25">
      <c r="C135" s="10"/>
      <c r="D135" s="10" t="s">
        <v>25</v>
      </c>
      <c r="E135" s="44">
        <v>0.2</v>
      </c>
      <c r="F135" s="40">
        <f>E135*F133</f>
        <v>0</v>
      </c>
    </row>
    <row r="136" spans="1:6" ht="15.75" thickBot="1" x14ac:dyDescent="0.25"/>
    <row r="137" spans="1:6" ht="16.5" thickBot="1" x14ac:dyDescent="0.3">
      <c r="C137" s="73" t="s">
        <v>26</v>
      </c>
      <c r="D137" s="73"/>
      <c r="E137" s="73"/>
      <c r="F137" s="43">
        <f>F135+F133</f>
        <v>0</v>
      </c>
    </row>
    <row r="138" spans="1:6" ht="15.75" x14ac:dyDescent="0.25">
      <c r="C138" s="12"/>
      <c r="D138" s="12"/>
      <c r="E138" s="12"/>
      <c r="F138" s="37"/>
    </row>
    <row r="139" spans="1:6" ht="15.75" thickBot="1" x14ac:dyDescent="0.25"/>
    <row r="140" spans="1:6" ht="15.75" thickBot="1" x14ac:dyDescent="0.25">
      <c r="B140" s="11" t="s">
        <v>27</v>
      </c>
      <c r="C140" s="70"/>
      <c r="D140" s="71"/>
      <c r="E140" s="71"/>
      <c r="F140" s="72"/>
    </row>
    <row r="141" spans="1:6" ht="15.75" thickBot="1" x14ac:dyDescent="0.25">
      <c r="B141" s="11" t="s">
        <v>28</v>
      </c>
      <c r="C141" s="70"/>
      <c r="D141" s="71"/>
      <c r="E141" s="71"/>
      <c r="F141" s="72"/>
    </row>
  </sheetData>
  <sheetProtection algorithmName="SHA-512" hashValue="VTP/WSMNnkaZXgh3Zo+F0Ue0HU47/X8kk/ZMf6uzjRmGFTToDQHFjaaJVui/fd0rBBj4/BDUFXsibezeibXOfA==" saltValue="I1XwWWSrnwdFKMz0As12mw==" spinCount="100000" sheet="1" objects="1" scenarios="1"/>
  <mergeCells count="10">
    <mergeCell ref="A1:F1"/>
    <mergeCell ref="D27:E27"/>
    <mergeCell ref="C141:F141"/>
    <mergeCell ref="C140:F140"/>
    <mergeCell ref="D51:E51"/>
    <mergeCell ref="D75:E75"/>
    <mergeCell ref="D99:E99"/>
    <mergeCell ref="D125:E125"/>
    <mergeCell ref="C137:E137"/>
    <mergeCell ref="C133:E133"/>
  </mergeCells>
  <printOptions horizontalCentered="1" verticalCentered="1"/>
  <pageMargins left="0" right="0" top="0" bottom="0" header="0.31496062992125984" footer="0.31496062992125984"/>
  <pageSetup paperSize="9" scale="120" orientation="portrait" r:id="rId1"/>
  <rowBreaks count="3" manualBreakCount="3">
    <brk id="37" max="5" man="1"/>
    <brk id="76" max="5" man="1"/>
    <brk id="1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2021-08-19T08:33:57Z</dcterms:modified>
</cp:coreProperties>
</file>