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esktop\Potraviny 2020\"/>
    </mc:Choice>
  </mc:AlternateContent>
  <bookViews>
    <workbookView xWindow="0" yWindow="0" windowWidth="38400" windowHeight="17400" tabRatio="832"/>
  </bookViews>
  <sheets>
    <sheet name="2012 salaty " sheetId="20" r:id="rId1"/>
    <sheet name="2012 salaty cerp " sheetId="19" r:id="rId2"/>
  </sheets>
  <definedNames>
    <definedName name="_xlnm.Print_Area" localSheetId="0">'2012 salaty '!$A$1:$H$43</definedName>
    <definedName name="_xlnm.Print_Area" localSheetId="1">'2012 salaty cerp '!$A$1:$N$46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19" l="1"/>
  <c r="K47" i="19"/>
  <c r="J48" i="19"/>
  <c r="K48" i="19"/>
  <c r="F14" i="19"/>
  <c r="K14" i="19" s="1"/>
  <c r="F11" i="19"/>
  <c r="K11" i="19" s="1"/>
  <c r="F10" i="19"/>
  <c r="K10" i="19" s="1"/>
  <c r="F9" i="19"/>
  <c r="K9" i="19" s="1"/>
  <c r="F7" i="19"/>
  <c r="K7" i="19" s="1"/>
  <c r="F6" i="19"/>
  <c r="K6" i="19" s="1"/>
  <c r="F5" i="19"/>
  <c r="K5" i="19" s="1"/>
  <c r="F4" i="19"/>
  <c r="K4" i="19" s="1"/>
  <c r="F3" i="19"/>
  <c r="K3" i="19" s="1"/>
  <c r="C17" i="19"/>
  <c r="K17" i="19" s="1"/>
  <c r="J3" i="19"/>
  <c r="J4" i="19"/>
  <c r="J5" i="19"/>
  <c r="J6" i="19"/>
  <c r="J7" i="19"/>
  <c r="J8" i="19"/>
  <c r="K8" i="19"/>
  <c r="J41" i="19"/>
  <c r="K41" i="19"/>
  <c r="J42" i="19"/>
  <c r="K42" i="19"/>
  <c r="J9" i="19"/>
  <c r="J43" i="19"/>
  <c r="K43" i="19"/>
  <c r="J10" i="19"/>
  <c r="J11" i="19"/>
  <c r="J44" i="19"/>
  <c r="K44" i="19"/>
  <c r="J45" i="19"/>
  <c r="K45" i="19"/>
  <c r="J12" i="19"/>
  <c r="K12" i="19"/>
  <c r="J46" i="19"/>
  <c r="K46" i="19"/>
  <c r="J13" i="19"/>
  <c r="K13" i="19"/>
  <c r="J14" i="19"/>
  <c r="J15" i="19"/>
  <c r="K15" i="19"/>
  <c r="J16" i="19"/>
  <c r="K16" i="19"/>
  <c r="J17" i="19"/>
  <c r="J18" i="19"/>
  <c r="K18" i="19"/>
  <c r="J19" i="19"/>
  <c r="K19" i="19"/>
  <c r="K40" i="19"/>
  <c r="J40" i="19"/>
  <c r="M48" i="19" l="1"/>
  <c r="M47" i="19"/>
  <c r="M19" i="19" l="1"/>
  <c r="M18" i="19"/>
  <c r="M17" i="19"/>
  <c r="M14" i="19"/>
  <c r="M13" i="19"/>
  <c r="M46" i="19"/>
  <c r="M12" i="19"/>
  <c r="M45" i="19"/>
  <c r="M44" i="19"/>
  <c r="M11" i="19"/>
  <c r="M10" i="19"/>
  <c r="M43" i="19"/>
  <c r="M9" i="19"/>
  <c r="M42" i="19"/>
  <c r="M41" i="19"/>
  <c r="M8" i="19"/>
  <c r="M7" i="19"/>
  <c r="M6" i="19"/>
  <c r="M5" i="19"/>
  <c r="M4" i="19"/>
  <c r="M3" i="19"/>
  <c r="M40" i="19"/>
  <c r="M20" i="19" l="1"/>
  <c r="M21" i="19" s="1"/>
</calcChain>
</file>

<file path=xl/sharedStrings.xml><?xml version="1.0" encoding="utf-8"?>
<sst xmlns="http://schemas.openxmlformats.org/spreadsheetml/2006/main" count="151" uniqueCount="78">
  <si>
    <t>Materiál</t>
  </si>
  <si>
    <t>MJO</t>
  </si>
  <si>
    <t>KS</t>
  </si>
  <si>
    <t>KG</t>
  </si>
  <si>
    <t>Parížský šalát</t>
  </si>
  <si>
    <t>Vajíčkový šalát</t>
  </si>
  <si>
    <t>Vlašský šalát</t>
  </si>
  <si>
    <t>Zemiakový šalát</t>
  </si>
  <si>
    <t>Jednotková 
cena bez DPH</t>
  </si>
  <si>
    <t>SPOLU</t>
  </si>
  <si>
    <t>Objed.
množstvo</t>
  </si>
  <si>
    <t>Cena spolu</t>
  </si>
  <si>
    <t>Šaláty 20012</t>
  </si>
  <si>
    <t>PC</t>
  </si>
  <si>
    <t>Tatarská omáčka  (1kg)  5kg - vedro</t>
  </si>
  <si>
    <t xml:space="preserve">Feferónový šalát </t>
  </si>
  <si>
    <t xml:space="preserve">RYBA - ŽILINA ,splo. S.r.o </t>
  </si>
  <si>
    <t>Hviezdoslavová 5</t>
  </si>
  <si>
    <t>010 01</t>
  </si>
  <si>
    <t>www.rybaza.sk</t>
  </si>
  <si>
    <t>Bulharský šalát</t>
  </si>
  <si>
    <t>Rybací šalát - ostrý</t>
  </si>
  <si>
    <t xml:space="preserve">Ruské vajce  150g </t>
  </si>
  <si>
    <t xml:space="preserve">Nátierka bryndzová 135g </t>
  </si>
  <si>
    <t>Treska exkluzív</t>
  </si>
  <si>
    <t>zuzana.divincova@rybaza.sk</t>
  </si>
  <si>
    <t>Knedlíky s údeným mäsom 1kg</t>
  </si>
  <si>
    <t>Knedlíky s čučoriedkovým lekvárom 1kg</t>
  </si>
  <si>
    <t xml:space="preserve">Bufety + Konventná </t>
  </si>
  <si>
    <t>A la krab šalát</t>
  </si>
  <si>
    <r>
      <t>Rybací šalát -</t>
    </r>
    <r>
      <rPr>
        <sz val="11"/>
        <color theme="1"/>
        <rFont val="Calibri"/>
        <family val="2"/>
        <charset val="238"/>
        <scheme val="minor"/>
      </rPr>
      <t xml:space="preserve"> exklusív</t>
    </r>
  </si>
  <si>
    <t>Henri vejcia 140g</t>
  </si>
  <si>
    <t xml:space="preserve">Diabolský šalát </t>
  </si>
  <si>
    <t xml:space="preserve">Athény šalát </t>
  </si>
  <si>
    <t xml:space="preserve">Majonéza 80% 5kg </t>
  </si>
  <si>
    <t xml:space="preserve"> </t>
  </si>
  <si>
    <t>Majerská č. 56</t>
  </si>
  <si>
    <t xml:space="preserve">821 07 Bratislava - Vrakuňa </t>
  </si>
  <si>
    <t xml:space="preserve">boriova@smak.sk    </t>
  </si>
  <si>
    <t xml:space="preserve">BOD </t>
  </si>
  <si>
    <t xml:space="preserve">Treska v majon. omáčke Delikates 140g </t>
  </si>
  <si>
    <t>Treska v majon. omáčke Delikates 1kg</t>
  </si>
  <si>
    <t>Majonéza 80% 3kg</t>
  </si>
  <si>
    <t>Buchta ríbezľová 600g / 6ks</t>
  </si>
  <si>
    <t>Buchta slivková 600g / 6ks</t>
  </si>
  <si>
    <t>KRT</t>
  </si>
  <si>
    <t>Nátierka cesnakovo syrová  130g / 6bal</t>
  </si>
  <si>
    <t>Nátierka oškvarková  130g  /6 bal.</t>
  </si>
  <si>
    <t>Parížský šalát + pikantný šal 150g / 4ks</t>
  </si>
  <si>
    <t>Treska v majon. omáčke + nepr.losos 150g / 4ks</t>
  </si>
  <si>
    <t>Nátierka bryndzová 130g /6ks</t>
  </si>
  <si>
    <t>300 bufety príjem</t>
  </si>
  <si>
    <t>300 bufety výdaj</t>
  </si>
  <si>
    <t>220 kuchyňa príjem</t>
  </si>
  <si>
    <t>220 kuchyňa výdaj</t>
  </si>
  <si>
    <t>príjem</t>
  </si>
  <si>
    <t>výdaj</t>
  </si>
  <si>
    <t>bez DPH</t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</si>
  <si>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</si>
  <si>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r>
      <t xml:space="preserve">prosíme zmluvu na </t>
    </r>
    <r>
      <rPr>
        <b/>
        <sz val="11"/>
        <color theme="1"/>
        <rFont val="Calibri"/>
        <family val="2"/>
        <charset val="238"/>
        <scheme val="minor"/>
      </rPr>
      <t>1 rok</t>
    </r>
    <r>
      <rPr>
        <sz val="11"/>
        <color theme="1"/>
        <rFont val="Calibri"/>
        <family val="2"/>
        <charset val="238"/>
        <scheme val="minor"/>
      </rPr>
      <t xml:space="preserve"> pre:</t>
    </r>
  </si>
  <si>
    <t>p. Dudor:  0903 401 511</t>
  </si>
  <si>
    <t>BOD, s.r.o</t>
  </si>
  <si>
    <t>xxx</t>
  </si>
  <si>
    <t>VYRAZENE z r. 2019</t>
  </si>
  <si>
    <r>
      <t xml:space="preserve">Bulharský šalát </t>
    </r>
    <r>
      <rPr>
        <sz val="11"/>
        <color rgb="FFFF0000"/>
        <rFont val="Calibri"/>
        <family val="2"/>
        <charset val="238"/>
        <scheme val="minor"/>
      </rPr>
      <t>s brav. Mäsom</t>
    </r>
  </si>
  <si>
    <r>
      <t xml:space="preserve">Feferónový šalát </t>
    </r>
    <r>
      <rPr>
        <sz val="11"/>
        <color rgb="FFFF0000"/>
        <rFont val="Calibri"/>
        <family val="2"/>
        <charset val="238"/>
        <scheme val="minor"/>
      </rPr>
      <t>so syrom</t>
    </r>
  </si>
  <si>
    <t>Parížský šalát + bulharský šalát 150g / 4ks</t>
  </si>
  <si>
    <t xml:space="preserve">Lahôdkový šalát </t>
  </si>
  <si>
    <t>Parížský šalát + pikantný šalát 150g / 4ks</t>
  </si>
  <si>
    <t>Parižský šalát 140g s lyžičkou / 8ks</t>
  </si>
  <si>
    <t>Treska v majon.omáčke + pikantný šalát 150g / 4ks</t>
  </si>
  <si>
    <t>Treska v majon.omáčke + nepr.losos 150g / 4ks</t>
  </si>
  <si>
    <t>Treska v majon.omáčke Delikates 140g / 8ks</t>
  </si>
  <si>
    <t>Treska v majon.omáčke Delikates 1kg</t>
  </si>
  <si>
    <t>Natierka s brndzou 1kg</t>
  </si>
  <si>
    <t>Nátierka oškvarková  130g  / 6 bal.</t>
  </si>
  <si>
    <t>BAL</t>
  </si>
  <si>
    <t>Cena spolu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</si>
</sst>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/>
    <xf numFmtId="0" fontId="0" fillId="0" borderId="0" xfId="0" applyFill="1"/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Fill="1" applyBorder="1"/>
    <xf numFmtId="4" fontId="0" fillId="0" borderId="0" xfId="0" applyNumberFormat="1"/>
    <xf numFmtId="3" fontId="0" fillId="0" borderId="0" xfId="0" applyNumberFormat="1"/>
    <xf numFmtId="2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2" fontId="1" fillId="3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49" fontId="0" fillId="0" borderId="3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0" xfId="0" applyNumberFormat="1" applyFont="1" applyFill="1" applyBorder="1"/>
    <xf numFmtId="0" fontId="2" fillId="0" borderId="0" xfId="1" applyFill="1" applyBorder="1"/>
    <xf numFmtId="0" fontId="0" fillId="0" borderId="1" xfId="0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3" xfId="0" applyNumberFormat="1" applyFont="1" applyFill="1" applyBorder="1"/>
    <xf numFmtId="4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" fontId="0" fillId="0" borderId="5" xfId="0" applyNumberFormat="1" applyFill="1" applyBorder="1"/>
    <xf numFmtId="49" fontId="0" fillId="0" borderId="4" xfId="0" applyNumberFormat="1" applyFill="1" applyBorder="1" applyAlignment="1">
      <alignment horizontal="center"/>
    </xf>
    <xf numFmtId="49" fontId="0" fillId="0" borderId="4" xfId="0" applyNumberFormat="1" applyFont="1" applyFill="1" applyBorder="1"/>
    <xf numFmtId="4" fontId="0" fillId="0" borderId="4" xfId="0" applyNumberFormat="1" applyFill="1" applyBorder="1"/>
    <xf numFmtId="0" fontId="3" fillId="0" borderId="0" xfId="0" applyFont="1"/>
    <xf numFmtId="1" fontId="0" fillId="0" borderId="1" xfId="0" applyNumberFormat="1" applyFont="1" applyFill="1" applyBorder="1" applyAlignment="1">
      <alignment horizontal="center"/>
    </xf>
    <xf numFmtId="49" fontId="0" fillId="0" borderId="5" xfId="0" applyNumberFormat="1" applyFont="1" applyFill="1" applyBorder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2" fillId="0" borderId="0" xfId="1"/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4" borderId="1" xfId="0" applyFill="1" applyBorder="1" applyAlignment="1">
      <alignment horizontal="left"/>
    </xf>
    <xf numFmtId="49" fontId="4" fillId="0" borderId="1" xfId="0" applyNumberFormat="1" applyFont="1" applyFill="1" applyBorder="1"/>
    <xf numFmtId="2" fontId="0" fillId="0" borderId="4" xfId="0" applyNumberFormat="1" applyFon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1" fontId="9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0" fillId="0" borderId="3" xfId="0" applyNumberFormat="1" applyFont="1" applyFill="1" applyBorder="1"/>
    <xf numFmtId="4" fontId="1" fillId="2" borderId="13" xfId="0" applyNumberFormat="1" applyFont="1" applyFill="1" applyBorder="1"/>
    <xf numFmtId="4" fontId="1" fillId="0" borderId="14" xfId="0" applyNumberFormat="1" applyFont="1" applyBorder="1"/>
    <xf numFmtId="0" fontId="0" fillId="0" borderId="5" xfId="0" applyBorder="1" applyAlignment="1">
      <alignment horizontal="right"/>
    </xf>
    <xf numFmtId="4" fontId="1" fillId="6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9" fontId="0" fillId="0" borderId="16" xfId="0" applyNumberFormat="1" applyFill="1" applyBorder="1" applyAlignment="1">
      <alignment horizontal="center"/>
    </xf>
    <xf numFmtId="49" fontId="0" fillId="0" borderId="16" xfId="0" applyNumberFormat="1" applyFont="1" applyFill="1" applyBorder="1"/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right"/>
    </xf>
    <xf numFmtId="4" fontId="0" fillId="0" borderId="16" xfId="0" applyNumberFormat="1" applyFill="1" applyBorder="1"/>
    <xf numFmtId="2" fontId="0" fillId="0" borderId="16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2" fontId="10" fillId="5" borderId="5" xfId="0" applyNumberFormat="1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center"/>
    </xf>
    <xf numFmtId="2" fontId="10" fillId="5" borderId="16" xfId="0" applyNumberFormat="1" applyFont="1" applyFill="1" applyBorder="1" applyAlignment="1">
      <alignment horizontal="center"/>
    </xf>
    <xf numFmtId="2" fontId="4" fillId="5" borderId="16" xfId="0" applyNumberFormat="1" applyFont="1" applyFill="1" applyBorder="1" applyAlignment="1">
      <alignment horizontal="center"/>
    </xf>
    <xf numFmtId="4" fontId="7" fillId="6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49" fontId="4" fillId="0" borderId="0" xfId="0" applyNumberFormat="1" applyFont="1" applyFill="1" applyBorder="1"/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right"/>
    </xf>
    <xf numFmtId="4" fontId="0" fillId="0" borderId="3" xfId="0" applyNumberFormat="1" applyFill="1" applyBorder="1"/>
    <xf numFmtId="2" fontId="0" fillId="0" borderId="3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right" indent="1"/>
    </xf>
    <xf numFmtId="0" fontId="11" fillId="0" borderId="7" xfId="0" applyFont="1" applyBorder="1" applyAlignment="1">
      <alignment horizontal="right" indent="1"/>
    </xf>
    <xf numFmtId="0" fontId="11" fillId="0" borderId="10" xfId="0" applyFont="1" applyBorder="1" applyAlignment="1">
      <alignment horizontal="right" indent="1"/>
    </xf>
    <xf numFmtId="0" fontId="11" fillId="0" borderId="4" xfId="0" applyFont="1" applyBorder="1" applyAlignment="1">
      <alignment horizontal="right" indent="1"/>
    </xf>
    <xf numFmtId="0" fontId="11" fillId="0" borderId="8" xfId="0" applyFont="1" applyBorder="1" applyAlignment="1">
      <alignment horizontal="right" indent="1"/>
    </xf>
    <xf numFmtId="0" fontId="11" fillId="0" borderId="11" xfId="0" applyFont="1" applyBorder="1" applyAlignment="1">
      <alignment horizontal="right" indent="1"/>
    </xf>
    <xf numFmtId="14" fontId="12" fillId="0" borderId="15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oriova@smak.sk" TargetMode="External"/><Relationship Id="rId2" Type="http://schemas.openxmlformats.org/officeDocument/2006/relationships/hyperlink" Target="mailto:zuzana.divincova@rybaza.sk" TargetMode="External"/><Relationship Id="rId1" Type="http://schemas.openxmlformats.org/officeDocument/2006/relationships/hyperlink" Target="http://www.rybaza.sk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Normal="100" workbookViewId="0">
      <selection activeCell="K15" sqref="K15"/>
    </sheetView>
  </sheetViews>
  <sheetFormatPr defaultColWidth="9.140625" defaultRowHeight="15" x14ac:dyDescent="0.25"/>
  <cols>
    <col min="1" max="2" width="8.5703125" style="4" bestFit="1" customWidth="1"/>
    <col min="3" max="3" width="45.5703125" style="1" customWidth="1"/>
    <col min="4" max="4" width="5.5703125" style="4" customWidth="1"/>
    <col min="5" max="5" width="11.42578125" style="4" customWidth="1"/>
    <col min="6" max="6" width="9.85546875" style="7" customWidth="1"/>
    <col min="7" max="7" width="8.85546875" style="6" customWidth="1"/>
    <col min="8" max="8" width="9.140625" style="50" customWidth="1"/>
    <col min="9" max="16384" width="9.140625" style="1"/>
  </cols>
  <sheetData>
    <row r="1" spans="1:10" s="20" customFormat="1" ht="18.75" x14ac:dyDescent="0.3">
      <c r="E1" s="55"/>
      <c r="F1" s="21"/>
      <c r="G1" s="22"/>
      <c r="H1" s="23"/>
    </row>
    <row r="2" spans="1:10" s="19" customFormat="1" ht="45" x14ac:dyDescent="0.25">
      <c r="A2" s="14" t="s">
        <v>0</v>
      </c>
      <c r="B2" s="14" t="s">
        <v>0</v>
      </c>
      <c r="C2" s="15" t="s">
        <v>12</v>
      </c>
      <c r="D2" s="14" t="s">
        <v>1</v>
      </c>
      <c r="E2" s="16" t="s">
        <v>8</v>
      </c>
      <c r="F2" s="17" t="s">
        <v>10</v>
      </c>
      <c r="G2" s="18" t="s">
        <v>77</v>
      </c>
      <c r="H2" s="11" t="s">
        <v>13</v>
      </c>
    </row>
    <row r="3" spans="1:10" s="2" customFormat="1" x14ac:dyDescent="0.25">
      <c r="A3" s="3"/>
      <c r="B3" s="98">
        <v>301568</v>
      </c>
      <c r="C3" s="10" t="s">
        <v>33</v>
      </c>
      <c r="D3" s="3" t="s">
        <v>3</v>
      </c>
      <c r="E3" s="58"/>
      <c r="F3" s="66">
        <v>15</v>
      </c>
      <c r="G3" s="5"/>
      <c r="H3" s="52"/>
    </row>
    <row r="4" spans="1:10" s="2" customFormat="1" x14ac:dyDescent="0.25">
      <c r="A4" s="98">
        <v>220493</v>
      </c>
      <c r="B4" s="98">
        <v>300880</v>
      </c>
      <c r="C4" s="10" t="s">
        <v>64</v>
      </c>
      <c r="D4" s="3" t="s">
        <v>3</v>
      </c>
      <c r="E4" s="58"/>
      <c r="F4" s="66">
        <v>10</v>
      </c>
      <c r="G4" s="5"/>
      <c r="H4" s="52"/>
      <c r="J4" s="2" t="s">
        <v>35</v>
      </c>
    </row>
    <row r="5" spans="1:10" s="2" customFormat="1" x14ac:dyDescent="0.25">
      <c r="A5" s="3"/>
      <c r="B5" s="98">
        <v>300881</v>
      </c>
      <c r="C5" s="10" t="s">
        <v>32</v>
      </c>
      <c r="D5" s="3" t="s">
        <v>3</v>
      </c>
      <c r="E5" s="58"/>
      <c r="F5" s="66">
        <v>20</v>
      </c>
      <c r="G5" s="5"/>
      <c r="H5" s="52"/>
    </row>
    <row r="6" spans="1:10" s="2" customFormat="1" x14ac:dyDescent="0.25">
      <c r="A6" s="98">
        <v>220492</v>
      </c>
      <c r="B6" s="98">
        <v>300879</v>
      </c>
      <c r="C6" s="10" t="s">
        <v>65</v>
      </c>
      <c r="D6" s="3" t="s">
        <v>3</v>
      </c>
      <c r="E6" s="58"/>
      <c r="F6" s="66">
        <v>25</v>
      </c>
      <c r="G6" s="5"/>
      <c r="H6" s="52"/>
    </row>
    <row r="7" spans="1:10" s="2" customFormat="1" x14ac:dyDescent="0.25">
      <c r="A7" s="98"/>
      <c r="B7" s="98"/>
      <c r="C7" s="10" t="s">
        <v>67</v>
      </c>
      <c r="D7" s="3" t="s">
        <v>3</v>
      </c>
      <c r="E7" s="58"/>
      <c r="F7" s="66">
        <v>5</v>
      </c>
      <c r="G7" s="5"/>
      <c r="H7" s="52"/>
    </row>
    <row r="8" spans="1:10" s="2" customFormat="1" x14ac:dyDescent="0.25">
      <c r="A8" s="98">
        <v>220487</v>
      </c>
      <c r="B8" s="98">
        <v>300873</v>
      </c>
      <c r="C8" s="10" t="s">
        <v>4</v>
      </c>
      <c r="D8" s="9" t="s">
        <v>3</v>
      </c>
      <c r="E8" s="58"/>
      <c r="F8" s="66">
        <v>170</v>
      </c>
      <c r="G8" s="5"/>
      <c r="H8" s="52"/>
    </row>
    <row r="9" spans="1:10" s="2" customFormat="1" x14ac:dyDescent="0.25">
      <c r="A9" s="3"/>
      <c r="B9" s="48">
        <v>300517</v>
      </c>
      <c r="C9" s="10" t="s">
        <v>68</v>
      </c>
      <c r="D9" s="96" t="s">
        <v>45</v>
      </c>
      <c r="E9" s="58"/>
      <c r="F9" s="66">
        <v>5</v>
      </c>
      <c r="G9" s="5"/>
      <c r="H9" s="52"/>
    </row>
    <row r="10" spans="1:10" s="2" customFormat="1" x14ac:dyDescent="0.25">
      <c r="A10" s="3"/>
      <c r="B10" s="48"/>
      <c r="C10" s="10" t="s">
        <v>66</v>
      </c>
      <c r="D10" s="96" t="s">
        <v>45</v>
      </c>
      <c r="E10" s="58"/>
      <c r="F10" s="66">
        <v>5</v>
      </c>
      <c r="G10" s="5"/>
      <c r="H10" s="52"/>
    </row>
    <row r="11" spans="1:10" s="2" customFormat="1" x14ac:dyDescent="0.25">
      <c r="A11" s="3"/>
      <c r="B11" s="48"/>
      <c r="C11" s="10" t="s">
        <v>69</v>
      </c>
      <c r="D11" s="96" t="s">
        <v>45</v>
      </c>
      <c r="E11" s="58"/>
      <c r="F11" s="66">
        <v>2</v>
      </c>
      <c r="G11" s="5"/>
      <c r="H11" s="52"/>
    </row>
    <row r="12" spans="1:10" s="2" customFormat="1" x14ac:dyDescent="0.25">
      <c r="A12" s="3"/>
      <c r="B12" s="48">
        <v>300250</v>
      </c>
      <c r="C12" s="95" t="s">
        <v>73</v>
      </c>
      <c r="D12" s="9" t="s">
        <v>3</v>
      </c>
      <c r="E12" s="58"/>
      <c r="F12" s="66">
        <v>50</v>
      </c>
      <c r="G12" s="5"/>
      <c r="H12" s="52"/>
      <c r="I12" s="97"/>
      <c r="J12" s="24"/>
    </row>
    <row r="13" spans="1:10" s="2" customFormat="1" x14ac:dyDescent="0.25">
      <c r="A13" s="3"/>
      <c r="B13" s="48"/>
      <c r="C13" s="95" t="s">
        <v>72</v>
      </c>
      <c r="D13" s="9" t="s">
        <v>45</v>
      </c>
      <c r="E13" s="58"/>
      <c r="F13" s="66">
        <v>5</v>
      </c>
      <c r="G13" s="5"/>
      <c r="H13" s="52"/>
      <c r="I13" s="97"/>
      <c r="J13" s="24"/>
    </row>
    <row r="14" spans="1:10" s="2" customFormat="1" x14ac:dyDescent="0.25">
      <c r="A14" s="3"/>
      <c r="B14" s="99">
        <v>300213</v>
      </c>
      <c r="C14" s="10" t="s">
        <v>71</v>
      </c>
      <c r="D14" s="96" t="s">
        <v>45</v>
      </c>
      <c r="E14" s="58"/>
      <c r="F14" s="66">
        <v>5</v>
      </c>
      <c r="G14" s="5"/>
      <c r="H14" s="52"/>
      <c r="I14" s="24"/>
      <c r="J14" s="24"/>
    </row>
    <row r="15" spans="1:10" s="2" customFormat="1" x14ac:dyDescent="0.25">
      <c r="A15" s="107"/>
      <c r="B15" s="108"/>
      <c r="C15" s="13" t="s">
        <v>70</v>
      </c>
      <c r="D15" s="109" t="s">
        <v>45</v>
      </c>
      <c r="E15" s="110"/>
      <c r="F15" s="111">
        <v>5</v>
      </c>
      <c r="G15" s="112"/>
      <c r="H15" s="113"/>
      <c r="I15" s="24"/>
      <c r="J15" s="24"/>
    </row>
    <row r="16" spans="1:10" s="2" customFormat="1" x14ac:dyDescent="0.25">
      <c r="A16" s="98">
        <v>220489</v>
      </c>
      <c r="B16" s="98">
        <v>300875</v>
      </c>
      <c r="C16" s="10" t="s">
        <v>5</v>
      </c>
      <c r="D16" s="9" t="s">
        <v>3</v>
      </c>
      <c r="E16" s="58"/>
      <c r="F16" s="66">
        <v>10</v>
      </c>
      <c r="G16" s="5"/>
      <c r="H16" s="52"/>
      <c r="I16" s="24"/>
      <c r="J16" s="24"/>
    </row>
    <row r="17" spans="1:13" s="2" customFormat="1" x14ac:dyDescent="0.25">
      <c r="A17" s="3"/>
      <c r="B17" s="98">
        <v>300851</v>
      </c>
      <c r="C17" s="10" t="s">
        <v>31</v>
      </c>
      <c r="D17" s="9" t="s">
        <v>2</v>
      </c>
      <c r="E17" s="58"/>
      <c r="F17" s="66">
        <v>50</v>
      </c>
      <c r="G17" s="5"/>
      <c r="H17" s="52"/>
      <c r="I17" s="24"/>
      <c r="J17" s="24"/>
    </row>
    <row r="18" spans="1:13" s="2" customFormat="1" x14ac:dyDescent="0.25">
      <c r="A18" s="3"/>
      <c r="B18" s="3"/>
      <c r="C18" s="95" t="s">
        <v>42</v>
      </c>
      <c r="D18" s="9" t="s">
        <v>3</v>
      </c>
      <c r="E18" s="8"/>
      <c r="F18" s="66">
        <v>50</v>
      </c>
      <c r="G18" s="35"/>
      <c r="H18" s="52"/>
      <c r="I18" s="32"/>
      <c r="J18" s="24"/>
    </row>
    <row r="19" spans="1:13" s="2" customFormat="1" x14ac:dyDescent="0.25">
      <c r="A19" s="9"/>
      <c r="B19" s="48">
        <v>300087</v>
      </c>
      <c r="C19" s="10" t="s">
        <v>50</v>
      </c>
      <c r="D19" s="96" t="s">
        <v>45</v>
      </c>
      <c r="E19" s="8"/>
      <c r="F19" s="66">
        <v>50</v>
      </c>
      <c r="G19" s="5"/>
      <c r="H19" s="52"/>
      <c r="I19" s="97"/>
      <c r="J19" s="24"/>
    </row>
    <row r="20" spans="1:13" s="2" customFormat="1" x14ac:dyDescent="0.25">
      <c r="A20" s="9"/>
      <c r="B20" s="48"/>
      <c r="C20" s="10" t="s">
        <v>74</v>
      </c>
      <c r="D20" s="96" t="s">
        <v>3</v>
      </c>
      <c r="E20" s="8"/>
      <c r="F20" s="111">
        <v>5</v>
      </c>
      <c r="G20" s="5"/>
      <c r="H20" s="52"/>
      <c r="I20" s="97"/>
      <c r="J20" s="24"/>
    </row>
    <row r="21" spans="1:13" s="2" customFormat="1" x14ac:dyDescent="0.25">
      <c r="A21" s="3"/>
      <c r="B21" s="3"/>
      <c r="C21" s="95" t="s">
        <v>46</v>
      </c>
      <c r="D21" s="96" t="s">
        <v>45</v>
      </c>
      <c r="E21" s="8"/>
      <c r="F21" s="39">
        <v>5</v>
      </c>
      <c r="G21" s="35"/>
      <c r="H21" s="52"/>
      <c r="I21" s="32"/>
      <c r="J21" s="24"/>
    </row>
    <row r="22" spans="1:13" s="2" customFormat="1" x14ac:dyDescent="0.25">
      <c r="A22" s="41"/>
      <c r="B22" s="53"/>
      <c r="C22" s="95" t="s">
        <v>75</v>
      </c>
      <c r="D22" s="96" t="s">
        <v>45</v>
      </c>
      <c r="E22" s="8"/>
      <c r="F22" s="39">
        <v>5</v>
      </c>
      <c r="G22" s="35"/>
      <c r="H22" s="52"/>
      <c r="I22" s="24"/>
      <c r="J22" s="24"/>
    </row>
    <row r="23" spans="1:13" s="2" customFormat="1" x14ac:dyDescent="0.25">
      <c r="A23" s="102">
        <v>220212</v>
      </c>
      <c r="B23" s="12"/>
      <c r="C23" s="13" t="s">
        <v>14</v>
      </c>
      <c r="D23" s="3" t="s">
        <v>3</v>
      </c>
      <c r="E23" s="8"/>
      <c r="F23" s="66">
        <v>120</v>
      </c>
      <c r="G23" s="5"/>
      <c r="H23" s="52"/>
    </row>
    <row r="24" spans="1:13" s="2" customFormat="1" x14ac:dyDescent="0.25">
      <c r="A24" s="38"/>
      <c r="B24" s="12"/>
      <c r="C24" s="95" t="s">
        <v>43</v>
      </c>
      <c r="D24" s="38" t="s">
        <v>76</v>
      </c>
      <c r="E24" s="8"/>
      <c r="F24" s="39">
        <v>5</v>
      </c>
      <c r="G24" s="35"/>
      <c r="H24" s="34"/>
    </row>
    <row r="25" spans="1:13" s="2" customFormat="1" ht="15.75" thickBot="1" x14ac:dyDescent="0.3">
      <c r="A25" s="38"/>
      <c r="B25" s="38"/>
      <c r="C25" s="95" t="s">
        <v>44</v>
      </c>
      <c r="D25" s="38" t="s">
        <v>76</v>
      </c>
      <c r="E25" s="8"/>
      <c r="F25" s="36">
        <v>5</v>
      </c>
      <c r="G25" s="72"/>
      <c r="H25" s="34"/>
      <c r="M25" s="2" t="s">
        <v>35</v>
      </c>
    </row>
    <row r="26" spans="1:13" s="2" customFormat="1" x14ac:dyDescent="0.25">
      <c r="A26" s="114" t="s">
        <v>9</v>
      </c>
      <c r="B26" s="115"/>
      <c r="C26" s="115"/>
      <c r="D26" s="115"/>
      <c r="E26" s="115"/>
      <c r="F26" s="70" t="s">
        <v>57</v>
      </c>
      <c r="G26" s="73"/>
      <c r="H26" s="50"/>
      <c r="I26" s="1"/>
      <c r="J26" s="1"/>
      <c r="K26" s="1"/>
    </row>
    <row r="27" spans="1:13" ht="15.75" thickBot="1" x14ac:dyDescent="0.3">
      <c r="A27" s="116" t="s">
        <v>9</v>
      </c>
      <c r="B27" s="117"/>
      <c r="C27" s="117"/>
      <c r="D27" s="117"/>
      <c r="E27" s="117"/>
      <c r="F27" s="71" t="s">
        <v>58</v>
      </c>
      <c r="G27" s="74"/>
    </row>
    <row r="29" spans="1:13" x14ac:dyDescent="0.25">
      <c r="D29" s="1"/>
    </row>
    <row r="30" spans="1:13" x14ac:dyDescent="0.25">
      <c r="C30" s="93"/>
      <c r="D30" s="1"/>
    </row>
    <row r="31" spans="1:13" x14ac:dyDescent="0.25">
      <c r="D31" s="1"/>
    </row>
    <row r="32" spans="1:13" x14ac:dyDescent="0.25">
      <c r="D32" s="1"/>
    </row>
    <row r="33" spans="1:13" x14ac:dyDescent="0.25">
      <c r="C33" s="54"/>
      <c r="D33" s="1"/>
    </row>
    <row r="34" spans="1:13" x14ac:dyDescent="0.25">
      <c r="C34" s="24"/>
      <c r="D34" s="1"/>
    </row>
    <row r="35" spans="1:13" x14ac:dyDescent="0.25">
      <c r="D35" s="1"/>
    </row>
    <row r="36" spans="1:13" x14ac:dyDescent="0.25">
      <c r="B36" s="29"/>
      <c r="C36" s="94"/>
      <c r="D36" s="24"/>
      <c r="E36" s="25"/>
      <c r="F36" s="26"/>
      <c r="G36" s="27"/>
      <c r="H36" s="51"/>
    </row>
    <row r="37" spans="1:13" x14ac:dyDescent="0.25">
      <c r="B37" s="30"/>
      <c r="C37" s="31"/>
    </row>
    <row r="38" spans="1:13" x14ac:dyDescent="0.25">
      <c r="B38" s="29"/>
      <c r="C38" s="32"/>
      <c r="D38" s="28"/>
    </row>
    <row r="39" spans="1:13" x14ac:dyDescent="0.25">
      <c r="B39" s="30"/>
      <c r="C39" s="33"/>
    </row>
    <row r="40" spans="1:13" x14ac:dyDescent="0.25">
      <c r="C40" s="33"/>
    </row>
    <row r="41" spans="1:13" x14ac:dyDescent="0.25">
      <c r="M41" s="1" t="s">
        <v>35</v>
      </c>
    </row>
    <row r="43" spans="1:13" ht="18.75" x14ac:dyDescent="0.3">
      <c r="C43" s="47"/>
    </row>
    <row r="46" spans="1:13" x14ac:dyDescent="0.25">
      <c r="A46" s="105"/>
      <c r="B46" s="106"/>
      <c r="C46" s="10"/>
      <c r="D46" s="9"/>
      <c r="E46" s="37"/>
      <c r="F46" s="36"/>
      <c r="G46" s="35"/>
      <c r="J46" s="28"/>
    </row>
    <row r="53" spans="4:6" x14ac:dyDescent="0.25">
      <c r="D53" s="1"/>
      <c r="E53" s="1"/>
      <c r="F53" s="1"/>
    </row>
    <row r="54" spans="4:6" x14ac:dyDescent="0.25">
      <c r="D54" s="1"/>
      <c r="E54" s="1"/>
      <c r="F54" s="1"/>
    </row>
  </sheetData>
  <mergeCells count="2">
    <mergeCell ref="A26:E26"/>
    <mergeCell ref="A27:E27"/>
  </mergeCells>
  <pageMargins left="0.7" right="0.7" top="0.75" bottom="0.75" header="0.3" footer="0.3"/>
  <pageSetup paperSize="9" scale="85" orientation="portrait" horizontalDpi="4294967295" verticalDpi="4294967295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workbookViewId="0">
      <selection activeCell="K14" sqref="K14"/>
    </sheetView>
  </sheetViews>
  <sheetFormatPr defaultColWidth="9.140625" defaultRowHeight="15" x14ac:dyDescent="0.25"/>
  <cols>
    <col min="1" max="1" width="8.5703125" style="4" bestFit="1" customWidth="1"/>
    <col min="2" max="3" width="8.5703125" style="4" customWidth="1"/>
    <col min="4" max="4" width="8.5703125" style="4" bestFit="1" customWidth="1"/>
    <col min="5" max="6" width="8.5703125" style="4" customWidth="1"/>
    <col min="7" max="7" width="40.7109375" style="1" customWidth="1"/>
    <col min="8" max="8" width="5.5703125" style="4" customWidth="1"/>
    <col min="9" max="9" width="11.42578125" style="4" customWidth="1"/>
    <col min="10" max="10" width="9.140625" style="4" customWidth="1"/>
    <col min="11" max="11" width="9.42578125" style="4" customWidth="1"/>
    <col min="12" max="12" width="9.85546875" style="7" customWidth="1"/>
    <col min="13" max="13" width="8.85546875" style="6" customWidth="1"/>
    <col min="14" max="14" width="9.140625" style="50" customWidth="1"/>
    <col min="15" max="16384" width="9.140625" style="1"/>
  </cols>
  <sheetData>
    <row r="1" spans="1:16" s="20" customFormat="1" ht="18.75" x14ac:dyDescent="0.3">
      <c r="A1" s="20" t="s">
        <v>39</v>
      </c>
      <c r="I1" s="55"/>
      <c r="J1" s="120">
        <v>43791</v>
      </c>
      <c r="K1" s="121"/>
      <c r="L1" s="21"/>
      <c r="M1" s="22"/>
      <c r="N1" s="23"/>
    </row>
    <row r="2" spans="1:16" s="19" customFormat="1" ht="45" x14ac:dyDescent="0.25">
      <c r="A2" s="14" t="s">
        <v>0</v>
      </c>
      <c r="B2" s="68" t="s">
        <v>53</v>
      </c>
      <c r="C2" s="69" t="s">
        <v>54</v>
      </c>
      <c r="D2" s="14" t="s">
        <v>0</v>
      </c>
      <c r="E2" s="68" t="s">
        <v>51</v>
      </c>
      <c r="F2" s="69" t="s">
        <v>52</v>
      </c>
      <c r="G2" s="15" t="s">
        <v>12</v>
      </c>
      <c r="H2" s="14" t="s">
        <v>1</v>
      </c>
      <c r="I2" s="16" t="s">
        <v>8</v>
      </c>
      <c r="J2" s="68" t="s">
        <v>55</v>
      </c>
      <c r="K2" s="69" t="s">
        <v>56</v>
      </c>
      <c r="L2" s="17" t="s">
        <v>10</v>
      </c>
      <c r="M2" s="18" t="s">
        <v>11</v>
      </c>
      <c r="N2" s="11" t="s">
        <v>13</v>
      </c>
    </row>
    <row r="3" spans="1:16" s="2" customFormat="1" x14ac:dyDescent="0.25">
      <c r="A3" s="3"/>
      <c r="B3" s="84"/>
      <c r="C3" s="85"/>
      <c r="D3" s="98">
        <v>301568</v>
      </c>
      <c r="E3" s="84">
        <v>16.094999999999999</v>
      </c>
      <c r="F3" s="85">
        <f>E3-1.043</f>
        <v>15.052</v>
      </c>
      <c r="G3" s="10" t="s">
        <v>33</v>
      </c>
      <c r="H3" s="3" t="s">
        <v>3</v>
      </c>
      <c r="I3" s="58">
        <v>3.3</v>
      </c>
      <c r="J3" s="84">
        <f t="shared" ref="J3:J19" si="0">B3+E3</f>
        <v>16.094999999999999</v>
      </c>
      <c r="K3" s="85">
        <f t="shared" ref="K3:K19" si="1">C3+F3</f>
        <v>15.052</v>
      </c>
      <c r="L3" s="66">
        <v>15</v>
      </c>
      <c r="M3" s="5">
        <f t="shared" ref="M3:M14" si="2">L3*I3</f>
        <v>49.5</v>
      </c>
      <c r="N3" s="52">
        <v>5.5</v>
      </c>
    </row>
    <row r="4" spans="1:16" s="2" customFormat="1" x14ac:dyDescent="0.25">
      <c r="A4" s="98">
        <v>220493</v>
      </c>
      <c r="B4" s="84">
        <v>0</v>
      </c>
      <c r="C4" s="85">
        <v>0</v>
      </c>
      <c r="D4" s="98">
        <v>300880</v>
      </c>
      <c r="E4" s="84">
        <v>11</v>
      </c>
      <c r="F4" s="85">
        <f>E4-1.376</f>
        <v>9.6240000000000006</v>
      </c>
      <c r="G4" s="10" t="s">
        <v>20</v>
      </c>
      <c r="H4" s="3" t="s">
        <v>3</v>
      </c>
      <c r="I4" s="58">
        <v>4.04</v>
      </c>
      <c r="J4" s="84">
        <f t="shared" si="0"/>
        <v>11</v>
      </c>
      <c r="K4" s="85">
        <f t="shared" si="1"/>
        <v>9.6240000000000006</v>
      </c>
      <c r="L4" s="66">
        <v>10</v>
      </c>
      <c r="M4" s="5">
        <f t="shared" si="2"/>
        <v>40.4</v>
      </c>
      <c r="N4" s="52">
        <v>6.3</v>
      </c>
    </row>
    <row r="5" spans="1:16" s="2" customFormat="1" x14ac:dyDescent="0.25">
      <c r="A5" s="3"/>
      <c r="B5" s="84"/>
      <c r="C5" s="85"/>
      <c r="D5" s="98">
        <v>300881</v>
      </c>
      <c r="E5" s="84">
        <v>20.059999999999999</v>
      </c>
      <c r="F5" s="85">
        <f>E5-2.056</f>
        <v>18.003999999999998</v>
      </c>
      <c r="G5" s="10" t="s">
        <v>32</v>
      </c>
      <c r="H5" s="3" t="s">
        <v>3</v>
      </c>
      <c r="I5" s="58">
        <v>2.96</v>
      </c>
      <c r="J5" s="84">
        <f t="shared" si="0"/>
        <v>20.059999999999999</v>
      </c>
      <c r="K5" s="85">
        <f t="shared" si="1"/>
        <v>18.003999999999998</v>
      </c>
      <c r="L5" s="66">
        <v>20</v>
      </c>
      <c r="M5" s="5">
        <f t="shared" si="2"/>
        <v>59.2</v>
      </c>
      <c r="N5" s="52">
        <v>4.9000000000000004</v>
      </c>
    </row>
    <row r="6" spans="1:16" s="2" customFormat="1" x14ac:dyDescent="0.25">
      <c r="A6" s="98">
        <v>220492</v>
      </c>
      <c r="B6" s="84">
        <v>0</v>
      </c>
      <c r="C6" s="85">
        <v>0</v>
      </c>
      <c r="D6" s="98">
        <v>300879</v>
      </c>
      <c r="E6" s="84">
        <v>28.17</v>
      </c>
      <c r="F6" s="85">
        <f>E6-2.002</f>
        <v>26.168000000000003</v>
      </c>
      <c r="G6" s="10" t="s">
        <v>15</v>
      </c>
      <c r="H6" s="3" t="s">
        <v>3</v>
      </c>
      <c r="I6" s="58">
        <v>3.61</v>
      </c>
      <c r="J6" s="84">
        <f t="shared" si="0"/>
        <v>28.17</v>
      </c>
      <c r="K6" s="85">
        <f t="shared" si="1"/>
        <v>26.168000000000003</v>
      </c>
      <c r="L6" s="66">
        <v>25</v>
      </c>
      <c r="M6" s="5">
        <f t="shared" si="2"/>
        <v>90.25</v>
      </c>
      <c r="N6" s="52">
        <v>5.8</v>
      </c>
    </row>
    <row r="7" spans="1:16" s="2" customFormat="1" x14ac:dyDescent="0.25">
      <c r="A7" s="98">
        <v>220487</v>
      </c>
      <c r="B7" s="84">
        <v>0</v>
      </c>
      <c r="C7" s="85">
        <v>0</v>
      </c>
      <c r="D7" s="98">
        <v>300873</v>
      </c>
      <c r="E7" s="84">
        <v>171.43</v>
      </c>
      <c r="F7" s="85">
        <f>E7-11.16</f>
        <v>160.27000000000001</v>
      </c>
      <c r="G7" s="10" t="s">
        <v>4</v>
      </c>
      <c r="H7" s="3" t="s">
        <v>3</v>
      </c>
      <c r="I7" s="58">
        <v>2.65</v>
      </c>
      <c r="J7" s="84">
        <f t="shared" si="0"/>
        <v>171.43</v>
      </c>
      <c r="K7" s="85">
        <f t="shared" si="1"/>
        <v>160.27000000000001</v>
      </c>
      <c r="L7" s="66">
        <v>170</v>
      </c>
      <c r="M7" s="5">
        <f t="shared" si="2"/>
        <v>450.5</v>
      </c>
      <c r="N7" s="52">
        <v>4.5</v>
      </c>
    </row>
    <row r="8" spans="1:16" s="2" customFormat="1" x14ac:dyDescent="0.25">
      <c r="A8" s="3"/>
      <c r="B8" s="84"/>
      <c r="C8" s="85"/>
      <c r="D8" s="48">
        <v>300517</v>
      </c>
      <c r="E8" s="84">
        <v>8</v>
      </c>
      <c r="F8" s="85">
        <v>0</v>
      </c>
      <c r="G8" s="10" t="s">
        <v>48</v>
      </c>
      <c r="H8" s="65" t="s">
        <v>45</v>
      </c>
      <c r="I8" s="58">
        <v>2.4300000000000002</v>
      </c>
      <c r="J8" s="84">
        <f t="shared" si="0"/>
        <v>8</v>
      </c>
      <c r="K8" s="85">
        <f t="shared" si="1"/>
        <v>0</v>
      </c>
      <c r="L8" s="66">
        <v>5</v>
      </c>
      <c r="M8" s="5">
        <f t="shared" si="2"/>
        <v>12.15</v>
      </c>
      <c r="N8" s="52">
        <v>1</v>
      </c>
    </row>
    <row r="9" spans="1:16" s="2" customFormat="1" x14ac:dyDescent="0.25">
      <c r="A9" s="3"/>
      <c r="B9" s="84"/>
      <c r="C9" s="85"/>
      <c r="D9" s="48">
        <v>300250</v>
      </c>
      <c r="E9" s="84">
        <v>103.461</v>
      </c>
      <c r="F9" s="85">
        <f>E9-8.303</f>
        <v>95.158000000000001</v>
      </c>
      <c r="G9" s="56" t="s">
        <v>41</v>
      </c>
      <c r="H9" s="3" t="s">
        <v>3</v>
      </c>
      <c r="I9" s="58">
        <v>4.4800000000000004</v>
      </c>
      <c r="J9" s="84">
        <f t="shared" si="0"/>
        <v>103.461</v>
      </c>
      <c r="K9" s="85">
        <f t="shared" si="1"/>
        <v>95.158000000000001</v>
      </c>
      <c r="L9" s="66">
        <v>100</v>
      </c>
      <c r="M9" s="5">
        <f t="shared" si="2"/>
        <v>448.00000000000006</v>
      </c>
      <c r="N9" s="52">
        <v>6.5</v>
      </c>
      <c r="O9" s="32" t="s">
        <v>24</v>
      </c>
      <c r="P9" s="24"/>
    </row>
    <row r="10" spans="1:16" s="2" customFormat="1" x14ac:dyDescent="0.25">
      <c r="A10" s="3"/>
      <c r="B10" s="84"/>
      <c r="C10" s="85"/>
      <c r="D10" s="99">
        <v>300213</v>
      </c>
      <c r="E10" s="84">
        <v>8</v>
      </c>
      <c r="F10" s="85">
        <f>E10+15</f>
        <v>23</v>
      </c>
      <c r="G10" s="10" t="s">
        <v>49</v>
      </c>
      <c r="H10" s="65" t="s">
        <v>45</v>
      </c>
      <c r="I10" s="58">
        <v>2.92</v>
      </c>
      <c r="J10" s="84">
        <f t="shared" si="0"/>
        <v>8</v>
      </c>
      <c r="K10" s="85">
        <f t="shared" si="1"/>
        <v>23</v>
      </c>
      <c r="L10" s="66">
        <v>20</v>
      </c>
      <c r="M10" s="5">
        <f t="shared" si="2"/>
        <v>58.4</v>
      </c>
      <c r="N10" s="52">
        <v>1.05</v>
      </c>
      <c r="O10" s="24"/>
      <c r="P10" s="24"/>
    </row>
    <row r="11" spans="1:16" s="2" customFormat="1" ht="15.75" thickBot="1" x14ac:dyDescent="0.3">
      <c r="A11" s="100">
        <v>220489</v>
      </c>
      <c r="B11" s="86">
        <v>0</v>
      </c>
      <c r="C11" s="87">
        <v>0</v>
      </c>
      <c r="D11" s="100">
        <v>300875</v>
      </c>
      <c r="E11" s="86">
        <v>5</v>
      </c>
      <c r="F11" s="87">
        <f>E11-0.8</f>
        <v>4.2</v>
      </c>
      <c r="G11" s="45" t="s">
        <v>5</v>
      </c>
      <c r="H11" s="44" t="s">
        <v>3</v>
      </c>
      <c r="I11" s="60">
        <v>2.81</v>
      </c>
      <c r="J11" s="86">
        <f t="shared" si="0"/>
        <v>5</v>
      </c>
      <c r="K11" s="87">
        <f t="shared" si="1"/>
        <v>4.2</v>
      </c>
      <c r="L11" s="67">
        <v>5</v>
      </c>
      <c r="M11" s="46">
        <f t="shared" si="2"/>
        <v>14.05</v>
      </c>
      <c r="N11" s="63">
        <v>4.7</v>
      </c>
      <c r="O11" s="24"/>
      <c r="P11" s="24"/>
    </row>
    <row r="12" spans="1:16" s="2" customFormat="1" x14ac:dyDescent="0.25">
      <c r="A12" s="42"/>
      <c r="B12" s="88"/>
      <c r="C12" s="89"/>
      <c r="D12" s="101">
        <v>300851</v>
      </c>
      <c r="E12" s="88">
        <v>65</v>
      </c>
      <c r="F12" s="89">
        <v>63</v>
      </c>
      <c r="G12" s="49" t="s">
        <v>31</v>
      </c>
      <c r="H12" s="42" t="s">
        <v>2</v>
      </c>
      <c r="I12" s="59">
        <v>0.65</v>
      </c>
      <c r="J12" s="88">
        <f t="shared" si="0"/>
        <v>65</v>
      </c>
      <c r="K12" s="89">
        <f t="shared" si="1"/>
        <v>63</v>
      </c>
      <c r="L12" s="75">
        <v>60</v>
      </c>
      <c r="M12" s="43">
        <f t="shared" si="2"/>
        <v>39</v>
      </c>
      <c r="N12" s="64">
        <v>1</v>
      </c>
      <c r="O12" s="24"/>
      <c r="P12" s="24"/>
    </row>
    <row r="13" spans="1:16" s="2" customFormat="1" x14ac:dyDescent="0.25">
      <c r="A13" s="3"/>
      <c r="B13" s="84"/>
      <c r="C13" s="85"/>
      <c r="D13" s="3"/>
      <c r="E13" s="84"/>
      <c r="F13" s="85"/>
      <c r="G13" s="57" t="s">
        <v>42</v>
      </c>
      <c r="H13" s="9" t="s">
        <v>3</v>
      </c>
      <c r="I13" s="8">
        <v>4.95</v>
      </c>
      <c r="J13" s="84">
        <f t="shared" si="0"/>
        <v>0</v>
      </c>
      <c r="K13" s="85">
        <f t="shared" si="1"/>
        <v>0</v>
      </c>
      <c r="L13" s="66">
        <v>5</v>
      </c>
      <c r="M13" s="35">
        <f t="shared" si="2"/>
        <v>24.75</v>
      </c>
      <c r="N13" s="52"/>
      <c r="O13" s="32" t="s">
        <v>34</v>
      </c>
      <c r="P13" s="24"/>
    </row>
    <row r="14" spans="1:16" s="2" customFormat="1" x14ac:dyDescent="0.25">
      <c r="A14" s="9"/>
      <c r="B14" s="84"/>
      <c r="C14" s="85"/>
      <c r="D14" s="48">
        <v>300087</v>
      </c>
      <c r="E14" s="84">
        <v>163</v>
      </c>
      <c r="F14" s="85">
        <f>E14-7</f>
        <v>156</v>
      </c>
      <c r="G14" s="62" t="s">
        <v>50</v>
      </c>
      <c r="H14" s="65" t="s">
        <v>45</v>
      </c>
      <c r="I14" s="8">
        <v>4.38</v>
      </c>
      <c r="J14" s="84">
        <f t="shared" si="0"/>
        <v>163</v>
      </c>
      <c r="K14" s="85">
        <f t="shared" si="1"/>
        <v>156</v>
      </c>
      <c r="L14" s="66">
        <v>150</v>
      </c>
      <c r="M14" s="5">
        <f t="shared" si="2"/>
        <v>657</v>
      </c>
      <c r="N14" s="52">
        <v>1.1499999999999999</v>
      </c>
      <c r="O14" s="32" t="s">
        <v>23</v>
      </c>
      <c r="P14" s="24"/>
    </row>
    <row r="15" spans="1:16" s="2" customFormat="1" x14ac:dyDescent="0.25">
      <c r="A15" s="3"/>
      <c r="B15" s="84"/>
      <c r="C15" s="85"/>
      <c r="D15" s="3"/>
      <c r="E15" s="84"/>
      <c r="F15" s="85"/>
      <c r="G15" s="61" t="s">
        <v>46</v>
      </c>
      <c r="H15" s="38" t="s">
        <v>45</v>
      </c>
      <c r="I15" s="8">
        <v>4.38</v>
      </c>
      <c r="J15" s="84">
        <f t="shared" si="0"/>
        <v>0</v>
      </c>
      <c r="K15" s="85">
        <f t="shared" si="1"/>
        <v>0</v>
      </c>
      <c r="L15" s="39">
        <v>5</v>
      </c>
      <c r="M15" s="35">
        <v>87.6</v>
      </c>
      <c r="N15" s="52"/>
      <c r="O15" s="32"/>
      <c r="P15" s="24"/>
    </row>
    <row r="16" spans="1:16" s="2" customFormat="1" x14ac:dyDescent="0.25">
      <c r="A16" s="41"/>
      <c r="B16" s="84"/>
      <c r="C16" s="85"/>
      <c r="D16" s="53"/>
      <c r="E16" s="84"/>
      <c r="F16" s="85"/>
      <c r="G16" s="61" t="s">
        <v>47</v>
      </c>
      <c r="H16" s="38" t="s">
        <v>45</v>
      </c>
      <c r="I16" s="8">
        <v>4.62</v>
      </c>
      <c r="J16" s="84">
        <f t="shared" si="0"/>
        <v>0</v>
      </c>
      <c r="K16" s="85">
        <f t="shared" si="1"/>
        <v>0</v>
      </c>
      <c r="L16" s="39">
        <v>5</v>
      </c>
      <c r="M16" s="35">
        <v>92.4</v>
      </c>
      <c r="N16" s="52"/>
      <c r="O16" s="24"/>
      <c r="P16" s="24"/>
    </row>
    <row r="17" spans="1:17" s="2" customFormat="1" x14ac:dyDescent="0.25">
      <c r="A17" s="102">
        <v>220212</v>
      </c>
      <c r="B17" s="84">
        <v>625</v>
      </c>
      <c r="C17" s="85">
        <f>B17-130</f>
        <v>495</v>
      </c>
      <c r="D17" s="12"/>
      <c r="E17" s="84"/>
      <c r="F17" s="85"/>
      <c r="G17" s="13" t="s">
        <v>14</v>
      </c>
      <c r="H17" s="3" t="s">
        <v>3</v>
      </c>
      <c r="I17" s="8">
        <v>6.89</v>
      </c>
      <c r="J17" s="84">
        <f t="shared" si="0"/>
        <v>625</v>
      </c>
      <c r="K17" s="85">
        <f t="shared" si="1"/>
        <v>495</v>
      </c>
      <c r="L17" s="66">
        <v>120</v>
      </c>
      <c r="M17" s="5">
        <f>L17*I17</f>
        <v>826.8</v>
      </c>
      <c r="N17" s="52"/>
    </row>
    <row r="18" spans="1:17" s="2" customFormat="1" x14ac:dyDescent="0.25">
      <c r="A18" s="38"/>
      <c r="B18" s="84"/>
      <c r="C18" s="85"/>
      <c r="D18" s="12"/>
      <c r="E18" s="84"/>
      <c r="F18" s="85"/>
      <c r="G18" s="61" t="s">
        <v>43</v>
      </c>
      <c r="H18" s="38" t="s">
        <v>45</v>
      </c>
      <c r="I18" s="8">
        <v>2.39</v>
      </c>
      <c r="J18" s="84">
        <f t="shared" si="0"/>
        <v>0</v>
      </c>
      <c r="K18" s="85">
        <f t="shared" si="1"/>
        <v>0</v>
      </c>
      <c r="L18" s="39">
        <v>5</v>
      </c>
      <c r="M18" s="35">
        <f>L18*I18</f>
        <v>11.950000000000001</v>
      </c>
      <c r="N18" s="34"/>
    </row>
    <row r="19" spans="1:17" s="2" customFormat="1" ht="15.75" thickBot="1" x14ac:dyDescent="0.3">
      <c r="A19" s="38"/>
      <c r="B19" s="84"/>
      <c r="C19" s="85"/>
      <c r="D19" s="38"/>
      <c r="E19" s="84"/>
      <c r="F19" s="85"/>
      <c r="G19" s="61" t="s">
        <v>44</v>
      </c>
      <c r="H19" s="38" t="s">
        <v>45</v>
      </c>
      <c r="I19" s="8">
        <v>2.39</v>
      </c>
      <c r="J19" s="84">
        <f t="shared" si="0"/>
        <v>0</v>
      </c>
      <c r="K19" s="85">
        <f t="shared" si="1"/>
        <v>0</v>
      </c>
      <c r="L19" s="36">
        <v>5</v>
      </c>
      <c r="M19" s="72">
        <f>L19*I19</f>
        <v>11.950000000000001</v>
      </c>
      <c r="N19" s="34"/>
    </row>
    <row r="20" spans="1:17" s="2" customFormat="1" x14ac:dyDescent="0.25">
      <c r="A20" s="114" t="s">
        <v>9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8"/>
      <c r="L20" s="70" t="s">
        <v>57</v>
      </c>
      <c r="M20" s="73">
        <f>SUM(M3:M19)</f>
        <v>2973.8999999999996</v>
      </c>
      <c r="N20" s="92">
        <v>2154.1799999999998</v>
      </c>
      <c r="O20" s="76">
        <v>2352.37</v>
      </c>
      <c r="P20" s="76">
        <v>2346.67</v>
      </c>
      <c r="Q20" s="76">
        <v>2583.79</v>
      </c>
    </row>
    <row r="21" spans="1:17" ht="15.75" thickBot="1" x14ac:dyDescent="0.3">
      <c r="A21" s="116" t="s">
        <v>9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9"/>
      <c r="L21" s="71" t="s">
        <v>58</v>
      </c>
      <c r="M21" s="74">
        <f>M20*1.2</f>
        <v>3568.6799999999994</v>
      </c>
      <c r="N21" s="77">
        <v>2019</v>
      </c>
      <c r="O21" s="77">
        <v>2018</v>
      </c>
      <c r="P21" s="77">
        <v>2017</v>
      </c>
      <c r="Q21" s="77">
        <v>2016</v>
      </c>
    </row>
    <row r="23" spans="1:17" x14ac:dyDescent="0.25">
      <c r="H23" s="1"/>
    </row>
    <row r="24" spans="1:17" x14ac:dyDescent="0.25">
      <c r="G24" s="93" t="s">
        <v>61</v>
      </c>
      <c r="H24" s="1"/>
    </row>
    <row r="25" spans="1:17" x14ac:dyDescent="0.25">
      <c r="G25" s="1" t="s">
        <v>36</v>
      </c>
      <c r="H25" s="1"/>
    </row>
    <row r="26" spans="1:17" x14ac:dyDescent="0.25">
      <c r="G26" s="1" t="s">
        <v>37</v>
      </c>
      <c r="H26" s="1"/>
    </row>
    <row r="27" spans="1:17" x14ac:dyDescent="0.25">
      <c r="G27" s="54" t="s">
        <v>38</v>
      </c>
      <c r="H27" s="1"/>
    </row>
    <row r="28" spans="1:17" x14ac:dyDescent="0.25">
      <c r="G28" s="24" t="s">
        <v>60</v>
      </c>
      <c r="H28" s="1"/>
    </row>
    <row r="29" spans="1:17" x14ac:dyDescent="0.25">
      <c r="H29" s="1"/>
    </row>
    <row r="30" spans="1:17" x14ac:dyDescent="0.25">
      <c r="D30" s="29"/>
      <c r="E30" s="29"/>
      <c r="F30" s="29"/>
      <c r="G30" s="94" t="s">
        <v>16</v>
      </c>
      <c r="H30" s="24"/>
      <c r="I30" s="25"/>
      <c r="J30" s="25"/>
      <c r="K30" s="25"/>
      <c r="L30" s="26"/>
      <c r="M30" s="27"/>
      <c r="N30" s="51"/>
    </row>
    <row r="31" spans="1:17" x14ac:dyDescent="0.25">
      <c r="D31" s="30"/>
      <c r="E31" s="30"/>
      <c r="F31" s="30"/>
      <c r="G31" s="31" t="s">
        <v>17</v>
      </c>
    </row>
    <row r="32" spans="1:17" x14ac:dyDescent="0.25">
      <c r="D32" s="29"/>
      <c r="E32" s="29"/>
      <c r="F32" s="29"/>
      <c r="G32" s="32" t="s">
        <v>18</v>
      </c>
      <c r="H32" s="28"/>
      <c r="M32" s="6" t="s">
        <v>35</v>
      </c>
    </row>
    <row r="33" spans="1:16" x14ac:dyDescent="0.25">
      <c r="D33" s="30"/>
      <c r="E33" s="30"/>
      <c r="F33" s="30"/>
      <c r="G33" s="33" t="s">
        <v>19</v>
      </c>
    </row>
    <row r="34" spans="1:16" x14ac:dyDescent="0.25">
      <c r="G34" s="33" t="s">
        <v>25</v>
      </c>
    </row>
    <row r="36" spans="1:16" x14ac:dyDescent="0.25">
      <c r="G36" s="1" t="s">
        <v>59</v>
      </c>
    </row>
    <row r="37" spans="1:16" ht="18.75" x14ac:dyDescent="0.3">
      <c r="G37" s="47" t="s">
        <v>28</v>
      </c>
    </row>
    <row r="38" spans="1:16" ht="15.75" x14ac:dyDescent="0.25">
      <c r="A38" s="104" t="s">
        <v>63</v>
      </c>
    </row>
    <row r="39" spans="1:16" x14ac:dyDescent="0.25">
      <c r="A39" s="4" t="s">
        <v>62</v>
      </c>
      <c r="D39" s="4" t="s">
        <v>62</v>
      </c>
    </row>
    <row r="40" spans="1:16" s="2" customFormat="1" x14ac:dyDescent="0.25">
      <c r="A40" s="98">
        <v>221304</v>
      </c>
      <c r="B40" s="84">
        <v>0</v>
      </c>
      <c r="C40" s="85">
        <v>0</v>
      </c>
      <c r="D40" s="98">
        <v>301565</v>
      </c>
      <c r="E40" s="84">
        <v>0</v>
      </c>
      <c r="F40" s="85">
        <v>0</v>
      </c>
      <c r="G40" s="10" t="s">
        <v>29</v>
      </c>
      <c r="H40" s="3" t="s">
        <v>3</v>
      </c>
      <c r="I40" s="58">
        <v>2.97</v>
      </c>
      <c r="J40" s="84">
        <f t="shared" ref="J40:J45" si="3">B40+E40</f>
        <v>0</v>
      </c>
      <c r="K40" s="85">
        <f t="shared" ref="K40:K45" si="4">C40+F40</f>
        <v>0</v>
      </c>
      <c r="L40" s="66"/>
      <c r="M40" s="5">
        <f t="shared" ref="M40:M48" si="5">L40*I40</f>
        <v>0</v>
      </c>
      <c r="N40" s="52">
        <v>4.9000000000000004</v>
      </c>
    </row>
    <row r="41" spans="1:16" s="2" customFormat="1" x14ac:dyDescent="0.25">
      <c r="A41" s="98">
        <v>220490</v>
      </c>
      <c r="B41" s="84">
        <v>0</v>
      </c>
      <c r="C41" s="85">
        <v>0</v>
      </c>
      <c r="D41" s="98">
        <v>300876</v>
      </c>
      <c r="E41" s="84">
        <v>2</v>
      </c>
      <c r="F41" s="85">
        <v>2</v>
      </c>
      <c r="G41" s="10" t="s">
        <v>30</v>
      </c>
      <c r="H41" s="3" t="s">
        <v>3</v>
      </c>
      <c r="I41" s="58">
        <v>3.57</v>
      </c>
      <c r="J41" s="84">
        <f t="shared" si="3"/>
        <v>2</v>
      </c>
      <c r="K41" s="85">
        <f t="shared" si="4"/>
        <v>2</v>
      </c>
      <c r="L41" s="66"/>
      <c r="M41" s="5">
        <f t="shared" si="5"/>
        <v>0</v>
      </c>
      <c r="N41" s="52">
        <v>5.5</v>
      </c>
      <c r="O41" s="32"/>
      <c r="P41" s="24"/>
    </row>
    <row r="42" spans="1:16" s="2" customFormat="1" x14ac:dyDescent="0.25">
      <c r="A42" s="3"/>
      <c r="B42" s="84"/>
      <c r="C42" s="85"/>
      <c r="D42" s="48">
        <v>300436</v>
      </c>
      <c r="E42" s="84">
        <v>0</v>
      </c>
      <c r="F42" s="85">
        <v>0</v>
      </c>
      <c r="G42" s="32" t="s">
        <v>21</v>
      </c>
      <c r="H42" s="3" t="s">
        <v>3</v>
      </c>
      <c r="I42" s="58">
        <v>3.85</v>
      </c>
      <c r="J42" s="84">
        <f t="shared" si="3"/>
        <v>0</v>
      </c>
      <c r="K42" s="85">
        <f t="shared" si="4"/>
        <v>0</v>
      </c>
      <c r="L42" s="66"/>
      <c r="M42" s="5">
        <f t="shared" si="5"/>
        <v>0</v>
      </c>
      <c r="N42" s="52">
        <v>5.8</v>
      </c>
      <c r="O42" s="32"/>
      <c r="P42" s="24"/>
    </row>
    <row r="43" spans="1:16" s="2" customFormat="1" x14ac:dyDescent="0.25">
      <c r="A43" s="3"/>
      <c r="B43" s="84"/>
      <c r="C43" s="85"/>
      <c r="D43" s="98">
        <v>300967</v>
      </c>
      <c r="E43" s="84">
        <v>0</v>
      </c>
      <c r="F43" s="85">
        <v>0</v>
      </c>
      <c r="G43" s="10" t="s">
        <v>40</v>
      </c>
      <c r="H43" s="3" t="s">
        <v>3</v>
      </c>
      <c r="I43" s="58">
        <v>6.26</v>
      </c>
      <c r="J43" s="84">
        <f t="shared" si="3"/>
        <v>0</v>
      </c>
      <c r="K43" s="85">
        <f t="shared" si="4"/>
        <v>0</v>
      </c>
      <c r="L43" s="66"/>
      <c r="M43" s="5">
        <f t="shared" si="5"/>
        <v>0</v>
      </c>
      <c r="N43" s="52">
        <v>1.2</v>
      </c>
      <c r="O43" s="24"/>
      <c r="P43" s="24"/>
    </row>
    <row r="44" spans="1:16" s="2" customFormat="1" x14ac:dyDescent="0.25">
      <c r="A44" s="98">
        <v>220488</v>
      </c>
      <c r="B44" s="84">
        <v>0</v>
      </c>
      <c r="C44" s="85">
        <v>0</v>
      </c>
      <c r="D44" s="98">
        <v>300874</v>
      </c>
      <c r="E44" s="84">
        <v>0</v>
      </c>
      <c r="F44" s="85">
        <v>0</v>
      </c>
      <c r="G44" s="10" t="s">
        <v>6</v>
      </c>
      <c r="H44" s="3" t="s">
        <v>3</v>
      </c>
      <c r="I44" s="58">
        <v>2.61</v>
      </c>
      <c r="J44" s="84">
        <f>B44+E44</f>
        <v>0</v>
      </c>
      <c r="K44" s="85">
        <f>C44+F44</f>
        <v>0</v>
      </c>
      <c r="L44" s="66">
        <v>40</v>
      </c>
      <c r="M44" s="5">
        <f>L44*I44</f>
        <v>104.39999999999999</v>
      </c>
      <c r="N44" s="52">
        <v>4.3</v>
      </c>
      <c r="O44" s="24"/>
      <c r="P44" s="24"/>
    </row>
    <row r="45" spans="1:16" ht="15.75" thickBot="1" x14ac:dyDescent="0.3">
      <c r="A45" s="103">
        <v>220495</v>
      </c>
      <c r="B45" s="90">
        <v>0</v>
      </c>
      <c r="C45" s="91">
        <v>0</v>
      </c>
      <c r="D45" s="103">
        <v>300882</v>
      </c>
      <c r="E45" s="90">
        <v>0</v>
      </c>
      <c r="F45" s="91">
        <v>0</v>
      </c>
      <c r="G45" s="79" t="s">
        <v>7</v>
      </c>
      <c r="H45" s="78" t="s">
        <v>3</v>
      </c>
      <c r="I45" s="80">
        <v>2.0099999999999998</v>
      </c>
      <c r="J45" s="90">
        <f t="shared" si="3"/>
        <v>0</v>
      </c>
      <c r="K45" s="91">
        <f t="shared" si="4"/>
        <v>0</v>
      </c>
      <c r="L45" s="81"/>
      <c r="M45" s="82">
        <f t="shared" si="5"/>
        <v>0</v>
      </c>
      <c r="N45" s="83">
        <v>3.5</v>
      </c>
      <c r="O45" s="31"/>
      <c r="P45" s="31"/>
    </row>
    <row r="46" spans="1:16" s="2" customFormat="1" x14ac:dyDescent="0.25">
      <c r="A46" s="98">
        <v>220498</v>
      </c>
      <c r="B46" s="84">
        <v>0</v>
      </c>
      <c r="C46" s="85">
        <v>0</v>
      </c>
      <c r="D46" s="98">
        <v>300884</v>
      </c>
      <c r="E46" s="84">
        <v>0</v>
      </c>
      <c r="F46" s="85">
        <v>0</v>
      </c>
      <c r="G46" s="10" t="s">
        <v>22</v>
      </c>
      <c r="H46" s="3" t="s">
        <v>2</v>
      </c>
      <c r="I46" s="58">
        <v>0.65</v>
      </c>
      <c r="J46" s="84">
        <f>B46+E46</f>
        <v>0</v>
      </c>
      <c r="K46" s="85">
        <f>C46+F46</f>
        <v>0</v>
      </c>
      <c r="L46" s="66">
        <v>20</v>
      </c>
      <c r="M46" s="5">
        <f>L46*I46</f>
        <v>13</v>
      </c>
      <c r="N46" s="52">
        <v>1</v>
      </c>
      <c r="O46" s="24"/>
      <c r="P46" s="24"/>
    </row>
    <row r="47" spans="1:16" x14ac:dyDescent="0.25">
      <c r="A47" s="105">
        <v>221286</v>
      </c>
      <c r="B47" s="84">
        <v>0</v>
      </c>
      <c r="C47" s="85">
        <v>0</v>
      </c>
      <c r="D47" s="12"/>
      <c r="E47" s="84"/>
      <c r="F47" s="85"/>
      <c r="G47" s="13" t="s">
        <v>27</v>
      </c>
      <c r="H47" s="41" t="s">
        <v>3</v>
      </c>
      <c r="I47" s="40">
        <v>1.32</v>
      </c>
      <c r="J47" s="84">
        <f t="shared" ref="J47:J48" si="6">B47+E47</f>
        <v>0</v>
      </c>
      <c r="K47" s="85">
        <f t="shared" ref="K47:K48" si="7">C47+F47</f>
        <v>0</v>
      </c>
      <c r="L47" s="39">
        <v>50</v>
      </c>
      <c r="M47" s="35">
        <f t="shared" si="5"/>
        <v>66</v>
      </c>
      <c r="N47" s="34"/>
    </row>
    <row r="48" spans="1:16" x14ac:dyDescent="0.25">
      <c r="A48" s="38">
        <v>221287</v>
      </c>
      <c r="B48" s="84">
        <v>0</v>
      </c>
      <c r="C48" s="85">
        <v>0</v>
      </c>
      <c r="D48" s="38"/>
      <c r="E48" s="84"/>
      <c r="F48" s="85"/>
      <c r="G48" s="10" t="s">
        <v>26</v>
      </c>
      <c r="H48" s="9" t="s">
        <v>3</v>
      </c>
      <c r="I48" s="37">
        <v>1.32</v>
      </c>
      <c r="J48" s="84">
        <f t="shared" si="6"/>
        <v>0</v>
      </c>
      <c r="K48" s="85">
        <f t="shared" si="7"/>
        <v>0</v>
      </c>
      <c r="L48" s="36">
        <v>50</v>
      </c>
      <c r="M48" s="35">
        <f t="shared" si="5"/>
        <v>66</v>
      </c>
      <c r="N48" s="34"/>
    </row>
  </sheetData>
  <mergeCells count="3">
    <mergeCell ref="A20:K20"/>
    <mergeCell ref="A21:K21"/>
    <mergeCell ref="J1:K1"/>
  </mergeCells>
  <hyperlinks>
    <hyperlink ref="G33" r:id="rId1"/>
    <hyperlink ref="G34" r:id="rId2"/>
    <hyperlink ref="G27" r:id="rId3"/>
  </hyperlinks>
  <pageMargins left="0.7" right="0.7" top="0.75" bottom="0.75" header="0.3" footer="0.3"/>
  <pageSetup paperSize="9" scale="85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2012 salaty </vt:lpstr>
      <vt:lpstr>2012 salaty cerp </vt:lpstr>
      <vt:lpstr>'2012 salaty '!Oblasť_tlače</vt:lpstr>
      <vt:lpstr>'2012 salaty cerp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2020-01-21T13:08:45Z</cp:lastPrinted>
  <dcterms:created xsi:type="dcterms:W3CDTF">2013-11-08T12:29:46Z</dcterms:created>
  <dcterms:modified xsi:type="dcterms:W3CDTF">2020-01-22T09:58:35Z</dcterms:modified>
</cp:coreProperties>
</file>