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Prekladka kabelaže dátove káble V2 0320\"/>
    </mc:Choice>
  </mc:AlternateContent>
  <bookViews>
    <workbookView xWindow="-120" yWindow="-120" windowWidth="29040" windowHeight="15840"/>
  </bookViews>
  <sheets>
    <sheet name="84 - Preložka kabeláže zo..." sheetId="2" r:id="rId1"/>
  </sheets>
  <definedNames>
    <definedName name="_xlnm._FilterDatabase" localSheetId="0" hidden="1">'84 - Preložka kabeláže zo...'!$C$85:$K$108</definedName>
    <definedName name="_xlnm.Print_Titles" localSheetId="0">'84 - Preložka kabeláže zo...'!$85:$85</definedName>
    <definedName name="_xlnm.Print_Area" localSheetId="0">'84 - Preložka kabeláže zo...'!$C$4:$J$39,'84 - Preložka kabeláže zo...'!$C$45:$J$69,'84 - Preložka kabeláže zo...'!$C$75:$K$108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1" i="2" l="1"/>
  <c r="J97" i="2"/>
  <c r="J98" i="2"/>
  <c r="J99" i="2" l="1"/>
  <c r="J100" i="2"/>
  <c r="J103" i="2" l="1"/>
  <c r="J37" i="2"/>
  <c r="J36" i="2"/>
  <c r="J35" i="2"/>
  <c r="BI108" i="2"/>
  <c r="BH108" i="2"/>
  <c r="BG108" i="2"/>
  <c r="BE108" i="2"/>
  <c r="T108" i="2"/>
  <c r="T107" i="2" s="1"/>
  <c r="R108" i="2"/>
  <c r="R107" i="2" s="1"/>
  <c r="P108" i="2"/>
  <c r="P107" i="2" s="1"/>
  <c r="BK108" i="2"/>
  <c r="BK107" i="2" s="1"/>
  <c r="J108" i="2"/>
  <c r="BF108" i="2" s="1"/>
  <c r="BI106" i="2"/>
  <c r="BH106" i="2"/>
  <c r="BG106" i="2"/>
  <c r="BE106" i="2"/>
  <c r="T106" i="2"/>
  <c r="T105" i="2" s="1"/>
  <c r="R106" i="2"/>
  <c r="R105" i="2" s="1"/>
  <c r="P106" i="2"/>
  <c r="P105" i="2" s="1"/>
  <c r="BK106" i="2"/>
  <c r="BK105" i="2" s="1"/>
  <c r="J105" i="2" s="1"/>
  <c r="J63" i="2" s="1"/>
  <c r="J106" i="2"/>
  <c r="BF106" i="2" s="1"/>
  <c r="BI104" i="2"/>
  <c r="BH104" i="2"/>
  <c r="BG104" i="2"/>
  <c r="BE104" i="2"/>
  <c r="T104" i="2"/>
  <c r="R104" i="2"/>
  <c r="P104" i="2"/>
  <c r="BK104" i="2"/>
  <c r="J104" i="2"/>
  <c r="BF104" i="2" s="1"/>
  <c r="BI102" i="2"/>
  <c r="BH102" i="2"/>
  <c r="BG102" i="2"/>
  <c r="BE102" i="2"/>
  <c r="T102" i="2"/>
  <c r="R102" i="2"/>
  <c r="P102" i="2"/>
  <c r="BK102" i="2"/>
  <c r="J102" i="2"/>
  <c r="BF102" i="2" s="1"/>
  <c r="BI96" i="2"/>
  <c r="BH96" i="2"/>
  <c r="BG96" i="2"/>
  <c r="BE96" i="2"/>
  <c r="T96" i="2"/>
  <c r="R96" i="2"/>
  <c r="P96" i="2"/>
  <c r="BK96" i="2"/>
  <c r="J96" i="2"/>
  <c r="BF96" i="2" s="1"/>
  <c r="BI93" i="2"/>
  <c r="BH93" i="2"/>
  <c r="BG93" i="2"/>
  <c r="BE93" i="2"/>
  <c r="T93" i="2"/>
  <c r="R93" i="2"/>
  <c r="P93" i="2"/>
  <c r="BK93" i="2"/>
  <c r="J93" i="2"/>
  <c r="BF93" i="2" s="1"/>
  <c r="BI91" i="2"/>
  <c r="BH91" i="2"/>
  <c r="BG91" i="2"/>
  <c r="BE91" i="2"/>
  <c r="T91" i="2"/>
  <c r="R91" i="2"/>
  <c r="P91" i="2"/>
  <c r="BK91" i="2"/>
  <c r="J91" i="2"/>
  <c r="BF91" i="2" s="1"/>
  <c r="BI90" i="2"/>
  <c r="BH90" i="2"/>
  <c r="BG90" i="2"/>
  <c r="BE90" i="2"/>
  <c r="T90" i="2"/>
  <c r="R90" i="2"/>
  <c r="P90" i="2"/>
  <c r="BK90" i="2"/>
  <c r="J90" i="2"/>
  <c r="BF90" i="2" s="1"/>
  <c r="BI89" i="2"/>
  <c r="BH89" i="2"/>
  <c r="BG89" i="2"/>
  <c r="BE89" i="2"/>
  <c r="T89" i="2"/>
  <c r="R89" i="2"/>
  <c r="P89" i="2"/>
  <c r="BK89" i="2"/>
  <c r="J89" i="2"/>
  <c r="BF89" i="2" s="1"/>
  <c r="F80" i="2"/>
  <c r="E78" i="2"/>
  <c r="J29" i="2"/>
  <c r="F50" i="2"/>
  <c r="E48" i="2"/>
  <c r="J53" i="2"/>
  <c r="J82" i="2"/>
  <c r="F83" i="2"/>
  <c r="F82" i="2"/>
  <c r="J80" i="2"/>
  <c r="F52" i="2" l="1"/>
  <c r="R92" i="2"/>
  <c r="P92" i="2"/>
  <c r="J83" i="2"/>
  <c r="F53" i="2"/>
  <c r="J92" i="2"/>
  <c r="J50" i="2"/>
  <c r="T92" i="2"/>
  <c r="J107" i="2"/>
  <c r="J64" i="2" s="1"/>
  <c r="BK92" i="2"/>
  <c r="BK95" i="2"/>
  <c r="BK94" i="2" s="1"/>
  <c r="J95" i="2"/>
  <c r="J94" i="2" s="1"/>
  <c r="J88" i="2"/>
  <c r="T95" i="2"/>
  <c r="T94" i="2" s="1"/>
  <c r="P95" i="2"/>
  <c r="P94" i="2" s="1"/>
  <c r="R95" i="2"/>
  <c r="R94" i="2" s="1"/>
  <c r="F35" i="2"/>
  <c r="F37" i="2"/>
  <c r="P88" i="2"/>
  <c r="F36" i="2"/>
  <c r="R88" i="2"/>
  <c r="T88" i="2"/>
  <c r="BK88" i="2"/>
  <c r="J52" i="2"/>
  <c r="J87" i="2" l="1"/>
  <c r="J86" i="2" s="1"/>
  <c r="J62" i="2"/>
  <c r="T87" i="2"/>
  <c r="T86" i="2" s="1"/>
  <c r="J60" i="2"/>
  <c r="J61" i="2"/>
  <c r="P87" i="2"/>
  <c r="P86" i="2" s="1"/>
  <c r="R87" i="2"/>
  <c r="R86" i="2" s="1"/>
  <c r="BK87" i="2"/>
  <c r="J59" i="2"/>
  <c r="J58" i="2" l="1"/>
  <c r="BK86" i="2"/>
  <c r="J57" i="2" s="1"/>
  <c r="J69" i="2" s="1"/>
  <c r="J28" i="2" l="1"/>
  <c r="J30" i="2" l="1"/>
  <c r="F33" i="2"/>
  <c r="J33" i="2" l="1"/>
  <c r="J39" i="2" s="1"/>
</calcChain>
</file>

<file path=xl/sharedStrings.xml><?xml version="1.0" encoding="utf-8"?>
<sst xmlns="http://schemas.openxmlformats.org/spreadsheetml/2006/main" count="291" uniqueCount="134">
  <si>
    <t/>
  </si>
  <si>
    <t>False</t>
  </si>
  <si>
    <t>{5cd4c5e0-e880-4af3-8a8d-de7cc460affb}</t>
  </si>
  <si>
    <t>&gt;&gt;  skryté stĺpce  &lt;&lt;</t>
  </si>
  <si>
    <t>v ---  nižšie sa nachádzajú doplnkové a pomocné údaje k zostavám  --- v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</si>
  <si>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</si>
  <si>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</si>
  <si>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</si>
  <si>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</si>
  <si>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</si>
  <si>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</si>
  <si>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</si>
  <si>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</si>
  <si>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</si>
  <si>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</si>
  <si>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</si>
  <si>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</si>
  <si>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</si>
  <si>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</si>
  <si>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</si>
  <si>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</si>
  <si>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</si>
  <si>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</si>
  <si>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</si>
  <si>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</si>
  <si>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</si>
  <si>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</si>
  <si>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</si>
  <si>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</si>
  <si>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</si>
  <si>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</si>
  <si>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Kód</t>
  </si>
  <si>
    <t>Popis</t>
  </si>
  <si>
    <t>Typ</t>
  </si>
  <si>
    <t>D</t>
  </si>
  <si>
    <t>0</t>
  </si>
  <si>
    <t>1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</si>
  <si>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</si>
  <si>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</si>
  <si>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</si>
  <si>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</si>
  <si>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</si>
  <si>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</si>
  <si>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</si>
  <si>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</si>
  <si>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</si>
  <si>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</si>
  <si>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</si>
  <si>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99 - Presun hmôt HSV</t>
  </si>
  <si>
    <t>M - Práce a dodávky M</t>
  </si>
  <si>
    <t xml:space="preserve">    22-M - Montáže oznamovacích a zabezpečovacích zariadení</t>
  </si>
  <si>
    <t xml:space="preserve">    46-M - Zemné práce vykonávané pri externých montážnych prácach</t>
  </si>
  <si>
    <t>VRN - Vedľajšie rozpočtové náklady</t>
  </si>
  <si>
    <t>2) Ostatné náklady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</si>
  <si>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</si>
  <si>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</si>
  <si>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</si>
  <si>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</si>
  <si>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</si>
  <si>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</si>
  <si>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</si>
  <si>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</si>
  <si>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</si>
  <si>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</si>
  <si>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</si>
  <si>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</si>
  <si>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</si>
  <si>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</si>
  <si>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</si>
  <si>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</si>
  <si>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m2</t>
  </si>
  <si>
    <t>CS CENEKON 2019 01</t>
  </si>
  <si>
    <t>4</t>
  </si>
  <si>
    <t>2</t>
  </si>
  <si>
    <t>132211111</t>
  </si>
  <si>
    <t>Hĺbenie rýh šírky do 600 mm v  hornine tr.3 nesúdržných - ručným náradím</t>
  </si>
  <si>
    <t>m3</t>
  </si>
  <si>
    <t>583420148</t>
  </si>
  <si>
    <t>132211119</t>
  </si>
  <si>
    <t>Príplatok za lepivosť pri hĺbení rýh š do 600 mm ručným náradím v hornine tr. 3</t>
  </si>
  <si>
    <t>515464127</t>
  </si>
  <si>
    <t>3</t>
  </si>
  <si>
    <t>5</t>
  </si>
  <si>
    <t>t</t>
  </si>
  <si>
    <t>M</t>
  </si>
  <si>
    <t>181101101</t>
  </si>
  <si>
    <t>Úprava pláne v zárezoch v hornine 1-4 bez zhutnenia</t>
  </si>
  <si>
    <t>-1066575526</t>
  </si>
  <si>
    <t>m</t>
  </si>
  <si>
    <t>99</t>
  </si>
  <si>
    <t>Presun hmôt HSV</t>
  </si>
  <si>
    <t>999281111</t>
  </si>
  <si>
    <t>Presun hmôt pre opravy a údržbu objektov vrátane vonkajších plášťov výšky do 25 m</t>
  </si>
  <si>
    <t>-422680760</t>
  </si>
  <si>
    <t>Práce a dodávky M</t>
  </si>
  <si>
    <t>22-M</t>
  </si>
  <si>
    <t>Montáže oznamovacích a zabezpečovacích zariadení</t>
  </si>
  <si>
    <t>64</t>
  </si>
  <si>
    <t>-1617323159</t>
  </si>
  <si>
    <t>-339111457</t>
  </si>
  <si>
    <t>425254113</t>
  </si>
  <si>
    <t>46-M</t>
  </si>
  <si>
    <t>Zemné práce vykonávané pri externých montážnych prácach</t>
  </si>
  <si>
    <t>-468289510</t>
  </si>
  <si>
    <t>VRN</t>
  </si>
  <si>
    <t>Vedľajšie rozpočtové náklady</t>
  </si>
  <si>
    <t>000700011</t>
  </si>
  <si>
    <t>eur</t>
  </si>
  <si>
    <t>1024</t>
  </si>
  <si>
    <t>-396322807</t>
  </si>
  <si>
    <t>Demontáž káblových rozvodov zo stĺpov vonkajšie vyhotovenie</t>
  </si>
  <si>
    <t>22000000</t>
  </si>
  <si>
    <t xml:space="preserve"> kladenie úložného kábla (káblov) v zemine triedy 3, 1 kábel</t>
  </si>
  <si>
    <t>súb</t>
  </si>
  <si>
    <t>spájanie, napojenie, predlženie kabelového rozvodu</t>
  </si>
  <si>
    <t>Dopravné náklady - mimostavenisková doprava  materiálov</t>
  </si>
  <si>
    <t>4603</t>
  </si>
  <si>
    <t>220000001</t>
  </si>
  <si>
    <t>220000002</t>
  </si>
  <si>
    <t>dodávka a montáž výstražnej fólie</t>
  </si>
  <si>
    <t>dodávka a montáž chránička rúrka pancierová</t>
  </si>
  <si>
    <t>220</t>
  </si>
  <si>
    <t>2200</t>
  </si>
  <si>
    <t>22000</t>
  </si>
  <si>
    <t xml:space="preserve">Preložka kabeláže </t>
  </si>
  <si>
    <t>Montáž stĺpika zvislej dopravnej značky dĺžky do 3,5 m do betónového základu</t>
  </si>
  <si>
    <t>ks</t>
  </si>
  <si>
    <t>490</t>
  </si>
  <si>
    <t>91400000</t>
  </si>
  <si>
    <t>Stĺpik Zn, d 60 mm pre dopravné značky</t>
  </si>
  <si>
    <t>Dodávka  datového kábla UTP cat.6, 4x2x0,5mm,  trasa3,trasa2</t>
  </si>
  <si>
    <t>Lišta elektroinštalačná • Bude zavedený datový kábel UTP cat.6, 4x2x0,5mm , uložená pevne</t>
  </si>
  <si>
    <t>Výkaz výmer</t>
  </si>
  <si>
    <t xml:space="preserve"> montáž datového kábla UTP cat.6, 4x2x0,5mm,  do lišty, do chráničky, volne nad podhľad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</si>
</sst>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19" x14ac:knownFonts="1">
    <font>
      <sz val="8"/>
      <name val="Arial CE"/>
      <family val="2"/>
    </font>
    <font>
      <sz val="8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464646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3" borderId="5" xfId="0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15" fillId="3" borderId="0" xfId="0" applyNumberFormat="1" applyFont="1" applyFill="1" applyAlignment="1">
      <alignment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66" fontId="17" fillId="0" borderId="10" xfId="0" applyNumberFormat="1" applyFont="1" applyBorder="1" applyAlignment="1"/>
    <xf numFmtId="166" fontId="17" fillId="0" borderId="11" xfId="0" applyNumberFormat="1" applyFont="1" applyBorder="1" applyAlignment="1"/>
    <xf numFmtId="167" fontId="12" fillId="0" borderId="0" xfId="0" applyNumberFormat="1" applyFont="1" applyAlignment="1">
      <alignment vertical="center"/>
    </xf>
    <xf numFmtId="0" fontId="6" fillId="0" borderId="3" xfId="0" applyFont="1" applyBorder="1" applyAlignment="1"/>
    <xf numFmtId="0" fontId="6" fillId="0" borderId="0" xfId="0" applyFont="1" applyAlignment="1">
      <alignment horizontal="left"/>
    </xf>
    <xf numFmtId="0" fontId="6" fillId="0" borderId="12" xfId="0" applyFont="1" applyBorder="1" applyAlignment="1"/>
    <xf numFmtId="0" fontId="6" fillId="0" borderId="0" xfId="0" applyFont="1" applyBorder="1" applyAlignment="1"/>
    <xf numFmtId="166" fontId="6" fillId="0" borderId="0" xfId="0" applyNumberFormat="1" applyFont="1" applyBorder="1" applyAlignment="1"/>
    <xf numFmtId="166" fontId="6" fillId="0" borderId="13" xfId="0" applyNumberFormat="1" applyFont="1" applyBorder="1" applyAlignment="1"/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166" fontId="1" fillId="0" borderId="18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</xf>
    <xf numFmtId="167" fontId="15" fillId="0" borderId="0" xfId="0" applyNumberFormat="1" applyFont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167" fontId="4" fillId="0" borderId="0" xfId="0" applyNumberFormat="1" applyFont="1" applyAlignment="1" applyProtection="1"/>
    <xf numFmtId="0" fontId="5" fillId="0" borderId="0" xfId="0" applyFont="1" applyAlignment="1" applyProtection="1">
      <alignment horizontal="left"/>
    </xf>
    <xf numFmtId="167" fontId="5" fillId="0" borderId="0" xfId="0" applyNumberFormat="1" applyFont="1" applyAlignment="1" applyProtection="1"/>
    <xf numFmtId="0" fontId="0" fillId="0" borderId="20" xfId="0" applyFont="1" applyBorder="1" applyAlignment="1" applyProtection="1">
      <alignment horizontal="center" vertical="center"/>
    </xf>
    <xf numFmtId="49" fontId="0" fillId="0" borderId="20" xfId="0" applyNumberFormat="1" applyFont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center" vertical="center" wrapText="1"/>
    </xf>
    <xf numFmtId="167" fontId="0" fillId="0" borderId="2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8" fillId="0" borderId="21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vertical="center"/>
    </xf>
    <xf numFmtId="167" fontId="0" fillId="4" borderId="2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0"/>
  <sheetViews>
    <sheetView showGridLines="0" tabSelected="1" topLeftCell="A71" workbookViewId="0">
      <selection activeCell="F89" sqref="F89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x14ac:dyDescent="0.2">
      <c r="A1" s="36"/>
    </row>
    <row r="2" spans="1:46" ht="36.950000000000003" customHeight="1" x14ac:dyDescent="0.2">
      <c r="L2" s="119" t="s">
        <v>3</v>
      </c>
      <c r="M2" s="120"/>
      <c r="N2" s="120"/>
      <c r="O2" s="120"/>
      <c r="P2" s="120"/>
      <c r="Q2" s="120"/>
      <c r="R2" s="120"/>
      <c r="S2" s="120"/>
      <c r="T2" s="120"/>
      <c r="U2" s="120"/>
      <c r="V2" s="120"/>
      <c r="AT2" s="7" t="s">
        <v>2</v>
      </c>
    </row>
    <row r="3" spans="1:46" ht="6.95" customHeight="1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35</v>
      </c>
    </row>
    <row r="4" spans="1:46" ht="24.95" customHeight="1" x14ac:dyDescent="0.2">
      <c r="B4" s="10"/>
      <c r="C4" s="91"/>
      <c r="D4" s="92" t="s">
        <v>38</v>
      </c>
      <c r="E4" s="91"/>
      <c r="F4" s="91"/>
      <c r="G4" s="91"/>
      <c r="H4" s="91"/>
      <c r="I4" s="91"/>
      <c r="J4" s="91"/>
      <c r="L4" s="10"/>
      <c r="M4" s="12" t="s">
        <v>4</v>
      </c>
      <c r="AT4" s="7" t="s">
        <v>1</v>
      </c>
    </row>
    <row r="5" spans="1:46" ht="6.95" customHeight="1" x14ac:dyDescent="0.2">
      <c r="B5" s="10"/>
      <c r="C5" s="91"/>
      <c r="D5" s="91"/>
      <c r="E5" s="91"/>
      <c r="F5" s="91"/>
      <c r="G5" s="91"/>
      <c r="H5" s="91"/>
      <c r="I5" s="91"/>
      <c r="J5" s="91"/>
      <c r="L5" s="10"/>
    </row>
    <row r="6" spans="1:46" s="1" customFormat="1" ht="12" customHeight="1" x14ac:dyDescent="0.2">
      <c r="B6" s="17"/>
      <c r="C6" s="93"/>
      <c r="D6" s="94" t="s">
        <v>5</v>
      </c>
      <c r="E6" s="93"/>
      <c r="F6" s="93"/>
      <c r="G6" s="93"/>
      <c r="H6" s="93"/>
      <c r="I6" s="93"/>
      <c r="J6" s="93"/>
      <c r="L6" s="17"/>
    </row>
    <row r="7" spans="1:46" s="1" customFormat="1" ht="36.950000000000003" customHeight="1" x14ac:dyDescent="0.2">
      <c r="B7" s="17"/>
      <c r="C7" s="93"/>
      <c r="D7" s="93"/>
      <c r="E7" s="121" t="s">
        <v>124</v>
      </c>
      <c r="F7" s="122"/>
      <c r="G7" s="122"/>
      <c r="H7" s="122"/>
      <c r="I7" s="93"/>
      <c r="J7" s="93"/>
      <c r="L7" s="17"/>
    </row>
    <row r="8" spans="1:46" s="1" customFormat="1" x14ac:dyDescent="0.2">
      <c r="B8" s="17"/>
      <c r="C8" s="93"/>
      <c r="D8" s="93"/>
      <c r="E8" s="93"/>
      <c r="F8" s="93"/>
      <c r="G8" s="93"/>
      <c r="H8" s="93"/>
      <c r="I8" s="93"/>
      <c r="J8" s="93"/>
      <c r="L8" s="17"/>
    </row>
    <row r="9" spans="1:46" s="1" customFormat="1" ht="12" customHeight="1" x14ac:dyDescent="0.2">
      <c r="B9" s="17"/>
      <c r="C9" s="93"/>
      <c r="D9" s="94" t="s">
        <v>6</v>
      </c>
      <c r="E9" s="93"/>
      <c r="F9" s="95" t="s">
        <v>0</v>
      </c>
      <c r="G9" s="93"/>
      <c r="H9" s="93"/>
      <c r="I9" s="94" t="s">
        <v>7</v>
      </c>
      <c r="J9" s="95" t="s">
        <v>0</v>
      </c>
      <c r="L9" s="17"/>
    </row>
    <row r="10" spans="1:46" s="1" customFormat="1" ht="12" customHeight="1" x14ac:dyDescent="0.2">
      <c r="B10" s="17"/>
      <c r="C10" s="93"/>
      <c r="D10" s="94" t="s">
        <v>8</v>
      </c>
      <c r="E10" s="93"/>
      <c r="F10" s="95" t="s">
        <v>9</v>
      </c>
      <c r="G10" s="93"/>
      <c r="H10" s="93"/>
      <c r="I10" s="94" t="s">
        <v>10</v>
      </c>
      <c r="J10" s="96"/>
      <c r="L10" s="17"/>
    </row>
    <row r="11" spans="1:46" s="1" customFormat="1" ht="10.9" customHeight="1" x14ac:dyDescent="0.2">
      <c r="B11" s="17"/>
      <c r="C11" s="93"/>
      <c r="D11" s="93"/>
      <c r="E11" s="93"/>
      <c r="F11" s="93"/>
      <c r="G11" s="93"/>
      <c r="H11" s="93"/>
      <c r="I11" s="93"/>
      <c r="J11" s="93"/>
      <c r="L11" s="17"/>
    </row>
    <row r="12" spans="1:46" s="1" customFormat="1" ht="12" customHeight="1" x14ac:dyDescent="0.2">
      <c r="B12" s="17"/>
      <c r="C12" s="93"/>
      <c r="D12" s="94" t="s">
        <v>11</v>
      </c>
      <c r="E12" s="93"/>
      <c r="F12" s="93"/>
      <c r="G12" s="93"/>
      <c r="H12" s="93"/>
      <c r="I12" s="94" t="s">
        <v>12</v>
      </c>
      <c r="J12" s="95"/>
      <c r="L12" s="17"/>
    </row>
    <row r="13" spans="1:46" s="1" customFormat="1" ht="18" customHeight="1" x14ac:dyDescent="0.2">
      <c r="B13" s="17"/>
      <c r="C13" s="93"/>
      <c r="D13" s="93"/>
      <c r="E13" s="95"/>
      <c r="F13" s="93"/>
      <c r="G13" s="93"/>
      <c r="H13" s="93"/>
      <c r="I13" s="94" t="s">
        <v>13</v>
      </c>
      <c r="J13" s="95"/>
      <c r="L13" s="17"/>
    </row>
    <row r="14" spans="1:46" s="1" customFormat="1" ht="6.95" customHeight="1" x14ac:dyDescent="0.2">
      <c r="B14" s="17"/>
      <c r="C14" s="93"/>
      <c r="D14" s="93"/>
      <c r="E14" s="93"/>
      <c r="F14" s="93"/>
      <c r="G14" s="93"/>
      <c r="H14" s="93"/>
      <c r="I14" s="93"/>
      <c r="J14" s="93"/>
      <c r="L14" s="17"/>
    </row>
    <row r="15" spans="1:46" s="1" customFormat="1" ht="12" customHeight="1" x14ac:dyDescent="0.2">
      <c r="B15" s="17"/>
      <c r="C15" s="93"/>
      <c r="D15" s="94" t="s">
        <v>14</v>
      </c>
      <c r="E15" s="93"/>
      <c r="F15" s="93"/>
      <c r="G15" s="93"/>
      <c r="H15" s="93"/>
      <c r="I15" s="94" t="s">
        <v>12</v>
      </c>
      <c r="J15" s="95"/>
      <c r="L15" s="17"/>
    </row>
    <row r="16" spans="1:46" s="1" customFormat="1" ht="18" customHeight="1" x14ac:dyDescent="0.2">
      <c r="B16" s="17"/>
      <c r="C16" s="93"/>
      <c r="D16" s="93"/>
      <c r="E16" s="123"/>
      <c r="F16" s="123"/>
      <c r="G16" s="123"/>
      <c r="H16" s="123"/>
      <c r="I16" s="94" t="s">
        <v>13</v>
      </c>
      <c r="J16" s="95"/>
      <c r="L16" s="17"/>
    </row>
    <row r="17" spans="2:12" s="1" customFormat="1" ht="6.95" customHeight="1" x14ac:dyDescent="0.2">
      <c r="B17" s="17"/>
      <c r="C17" s="93"/>
      <c r="D17" s="93"/>
      <c r="E17" s="93"/>
      <c r="F17" s="93"/>
      <c r="G17" s="93"/>
      <c r="H17" s="93"/>
      <c r="I17" s="93"/>
      <c r="J17" s="93"/>
      <c r="L17" s="17"/>
    </row>
    <row r="18" spans="2:12" s="1" customFormat="1" ht="12" customHeight="1" x14ac:dyDescent="0.2">
      <c r="B18" s="17"/>
      <c r="C18" s="93"/>
      <c r="D18" s="94" t="s">
        <v>15</v>
      </c>
      <c r="E18" s="93"/>
      <c r="F18" s="93"/>
      <c r="G18" s="93"/>
      <c r="H18" s="93"/>
      <c r="I18" s="94" t="s">
        <v>12</v>
      </c>
      <c r="J18" s="95"/>
      <c r="L18" s="17"/>
    </row>
    <row r="19" spans="2:12" s="1" customFormat="1" ht="18" customHeight="1" x14ac:dyDescent="0.2">
      <c r="B19" s="17"/>
      <c r="C19" s="93"/>
      <c r="D19" s="93"/>
      <c r="E19" s="95"/>
      <c r="F19" s="93"/>
      <c r="G19" s="93"/>
      <c r="H19" s="93"/>
      <c r="I19" s="94" t="s">
        <v>13</v>
      </c>
      <c r="J19" s="95"/>
      <c r="L19" s="17"/>
    </row>
    <row r="20" spans="2:12" s="1" customFormat="1" ht="6.95" customHeight="1" x14ac:dyDescent="0.2">
      <c r="B20" s="17"/>
      <c r="C20" s="93"/>
      <c r="D20" s="93"/>
      <c r="E20" s="93"/>
      <c r="F20" s="93"/>
      <c r="G20" s="93"/>
      <c r="H20" s="93"/>
      <c r="I20" s="93"/>
      <c r="J20" s="93"/>
      <c r="L20" s="17"/>
    </row>
    <row r="21" spans="2:12" s="1" customFormat="1" ht="12" customHeight="1" x14ac:dyDescent="0.2">
      <c r="B21" s="17"/>
      <c r="C21" s="93"/>
      <c r="D21" s="94" t="s">
        <v>16</v>
      </c>
      <c r="E21" s="93"/>
      <c r="F21" s="93"/>
      <c r="G21" s="93"/>
      <c r="H21" s="93"/>
      <c r="I21" s="94" t="s">
        <v>12</v>
      </c>
      <c r="J21" s="95"/>
      <c r="L21" s="17"/>
    </row>
    <row r="22" spans="2:12" s="1" customFormat="1" ht="18" customHeight="1" x14ac:dyDescent="0.2">
      <c r="B22" s="17"/>
      <c r="C22" s="93"/>
      <c r="D22" s="93"/>
      <c r="E22" s="95"/>
      <c r="F22" s="93"/>
      <c r="G22" s="93"/>
      <c r="H22" s="93"/>
      <c r="I22" s="94" t="s">
        <v>13</v>
      </c>
      <c r="J22" s="95"/>
      <c r="L22" s="17"/>
    </row>
    <row r="23" spans="2:12" s="1" customFormat="1" ht="6.95" customHeight="1" x14ac:dyDescent="0.2">
      <c r="B23" s="17"/>
      <c r="C23" s="93"/>
      <c r="D23" s="93"/>
      <c r="E23" s="93"/>
      <c r="F23" s="93"/>
      <c r="G23" s="93"/>
      <c r="H23" s="93"/>
      <c r="I23" s="93"/>
      <c r="J23" s="93"/>
      <c r="L23" s="17"/>
    </row>
    <row r="24" spans="2:12" s="1" customFormat="1" ht="12" customHeight="1" x14ac:dyDescent="0.2">
      <c r="B24" s="17"/>
      <c r="C24" s="93"/>
      <c r="D24" s="94" t="s">
        <v>17</v>
      </c>
      <c r="E24" s="93"/>
      <c r="F24" s="93"/>
      <c r="G24" s="93"/>
      <c r="H24" s="93"/>
      <c r="I24" s="93"/>
      <c r="J24" s="93"/>
      <c r="L24" s="17"/>
    </row>
    <row r="25" spans="2:12" s="2" customFormat="1" ht="16.5" customHeight="1" x14ac:dyDescent="0.2">
      <c r="B25" s="37"/>
      <c r="C25" s="97"/>
      <c r="D25" s="97"/>
      <c r="E25" s="124" t="s">
        <v>0</v>
      </c>
      <c r="F25" s="124"/>
      <c r="G25" s="124"/>
      <c r="H25" s="124"/>
      <c r="I25" s="97"/>
      <c r="J25" s="97"/>
      <c r="L25" s="37"/>
    </row>
    <row r="26" spans="2:12" s="1" customFormat="1" ht="6.95" customHeight="1" x14ac:dyDescent="0.2">
      <c r="B26" s="17"/>
      <c r="C26" s="93"/>
      <c r="D26" s="93"/>
      <c r="E26" s="93"/>
      <c r="F26" s="93"/>
      <c r="G26" s="93"/>
      <c r="H26" s="93"/>
      <c r="I26" s="93"/>
      <c r="J26" s="93"/>
      <c r="L26" s="17"/>
    </row>
    <row r="27" spans="2:12" s="1" customFormat="1" ht="6.95" customHeight="1" x14ac:dyDescent="0.2">
      <c r="B27" s="17"/>
      <c r="D27" s="25"/>
      <c r="E27" s="25"/>
      <c r="F27" s="25"/>
      <c r="G27" s="25"/>
      <c r="H27" s="25"/>
      <c r="I27" s="25"/>
      <c r="J27" s="25"/>
      <c r="K27" s="25"/>
      <c r="L27" s="17"/>
    </row>
    <row r="28" spans="2:12" s="1" customFormat="1" ht="14.45" customHeight="1" x14ac:dyDescent="0.2">
      <c r="B28" s="17"/>
      <c r="D28" s="38" t="s">
        <v>39</v>
      </c>
      <c r="J28" s="16">
        <f>J57</f>
        <v>0</v>
      </c>
      <c r="L28" s="17"/>
    </row>
    <row r="29" spans="2:12" s="1" customFormat="1" ht="14.45" customHeight="1" x14ac:dyDescent="0.2">
      <c r="B29" s="17"/>
      <c r="D29" s="15" t="s">
        <v>40</v>
      </c>
      <c r="J29" s="16">
        <f>J67</f>
        <v>0</v>
      </c>
      <c r="L29" s="17"/>
    </row>
    <row r="30" spans="2:12" s="1" customFormat="1" ht="25.35" customHeight="1" x14ac:dyDescent="0.2">
      <c r="B30" s="17"/>
      <c r="D30" s="39" t="s">
        <v>18</v>
      </c>
      <c r="J30" s="32">
        <f>ROUND(J28 + J29, 2)</f>
        <v>0</v>
      </c>
      <c r="L30" s="17"/>
    </row>
    <row r="31" spans="2:12" s="1" customFormat="1" ht="6.95" customHeight="1" x14ac:dyDescent="0.2">
      <c r="B31" s="17"/>
      <c r="D31" s="25"/>
      <c r="E31" s="25"/>
      <c r="F31" s="25"/>
      <c r="G31" s="25"/>
      <c r="H31" s="25"/>
      <c r="I31" s="25"/>
      <c r="J31" s="25"/>
      <c r="K31" s="25"/>
      <c r="L31" s="17"/>
    </row>
    <row r="32" spans="2:12" s="1" customFormat="1" ht="14.45" customHeight="1" x14ac:dyDescent="0.2">
      <c r="B32" s="17"/>
      <c r="F32" s="18" t="s">
        <v>20</v>
      </c>
      <c r="I32" s="18" t="s">
        <v>19</v>
      </c>
      <c r="J32" s="18" t="s">
        <v>21</v>
      </c>
      <c r="L32" s="17"/>
    </row>
    <row r="33" spans="2:12" s="1" customFormat="1" ht="14.45" customHeight="1" x14ac:dyDescent="0.2">
      <c r="B33" s="17"/>
      <c r="D33" s="13" t="s">
        <v>22</v>
      </c>
      <c r="E33" s="13" t="s">
        <v>23</v>
      </c>
      <c r="F33" s="40">
        <f>J28</f>
        <v>0</v>
      </c>
      <c r="I33" s="19">
        <v>0.2</v>
      </c>
      <c r="J33" s="40">
        <f>F33/100*20</f>
        <v>0</v>
      </c>
      <c r="L33" s="17"/>
    </row>
    <row r="34" spans="2:12" s="1" customFormat="1" ht="14.45" customHeight="1" x14ac:dyDescent="0.2">
      <c r="B34" s="17"/>
      <c r="E34" s="13" t="s">
        <v>24</v>
      </c>
      <c r="F34" s="40"/>
      <c r="I34" s="19">
        <v>0.2</v>
      </c>
      <c r="J34" s="40"/>
      <c r="L34" s="17"/>
    </row>
    <row r="35" spans="2:12" s="1" customFormat="1" ht="14.45" hidden="1" customHeight="1" x14ac:dyDescent="0.2">
      <c r="B35" s="17"/>
      <c r="E35" s="13" t="s">
        <v>25</v>
      </c>
      <c r="F35" s="40">
        <f>ROUND((SUM(BG67:BG68) + SUM(BG86:BG108)),  2)</f>
        <v>0</v>
      </c>
      <c r="I35" s="19">
        <v>0.2</v>
      </c>
      <c r="J35" s="40">
        <f>0</f>
        <v>0</v>
      </c>
      <c r="L35" s="17"/>
    </row>
    <row r="36" spans="2:12" s="1" customFormat="1" ht="14.45" hidden="1" customHeight="1" x14ac:dyDescent="0.2">
      <c r="B36" s="17"/>
      <c r="E36" s="13" t="s">
        <v>26</v>
      </c>
      <c r="F36" s="40">
        <f>ROUND((SUM(BH67:BH68) + SUM(BH86:BH108)),  2)</f>
        <v>0</v>
      </c>
      <c r="I36" s="19">
        <v>0.2</v>
      </c>
      <c r="J36" s="40">
        <f>0</f>
        <v>0</v>
      </c>
      <c r="L36" s="17"/>
    </row>
    <row r="37" spans="2:12" s="1" customFormat="1" ht="14.45" hidden="1" customHeight="1" x14ac:dyDescent="0.2">
      <c r="B37" s="17"/>
      <c r="E37" s="13" t="s">
        <v>27</v>
      </c>
      <c r="F37" s="40">
        <f>ROUND((SUM(BI67:BI68) + SUM(BI86:BI108)),  2)</f>
        <v>0</v>
      </c>
      <c r="I37" s="19">
        <v>0</v>
      </c>
      <c r="J37" s="40">
        <f>0</f>
        <v>0</v>
      </c>
      <c r="L37" s="17"/>
    </row>
    <row r="38" spans="2:12" s="1" customFormat="1" ht="6.95" customHeight="1" x14ac:dyDescent="0.2">
      <c r="B38" s="17"/>
      <c r="L38" s="17"/>
    </row>
    <row r="39" spans="2:12" s="1" customFormat="1" ht="25.35" customHeight="1" x14ac:dyDescent="0.2">
      <c r="B39" s="17"/>
      <c r="C39" s="34"/>
      <c r="D39" s="41" t="s">
        <v>28</v>
      </c>
      <c r="E39" s="27"/>
      <c r="F39" s="27"/>
      <c r="G39" s="42" t="s">
        <v>29</v>
      </c>
      <c r="H39" s="43" t="s">
        <v>30</v>
      </c>
      <c r="I39" s="27"/>
      <c r="J39" s="44">
        <f>SUM(J30:J37)</f>
        <v>0</v>
      </c>
      <c r="K39" s="45"/>
      <c r="L39" s="17"/>
    </row>
    <row r="40" spans="2:12" s="1" customFormat="1" ht="14.45" customHeight="1" x14ac:dyDescent="0.2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17"/>
    </row>
    <row r="44" spans="2:12" s="1" customFormat="1" ht="6.95" customHeight="1" x14ac:dyDescent="0.2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17"/>
    </row>
    <row r="45" spans="2:12" s="1" customFormat="1" ht="24.95" customHeight="1" x14ac:dyDescent="0.2">
      <c r="B45" s="17"/>
      <c r="C45" s="11" t="s">
        <v>41</v>
      </c>
      <c r="L45" s="17"/>
    </row>
    <row r="46" spans="2:12" s="1" customFormat="1" ht="6.95" customHeight="1" x14ac:dyDescent="0.2">
      <c r="B46" s="17"/>
      <c r="L46" s="17"/>
    </row>
    <row r="47" spans="2:12" s="1" customFormat="1" ht="12" customHeight="1" x14ac:dyDescent="0.2">
      <c r="B47" s="17"/>
      <c r="C47" s="13" t="s">
        <v>5</v>
      </c>
      <c r="L47" s="17"/>
    </row>
    <row r="48" spans="2:12" s="1" customFormat="1" ht="16.5" customHeight="1" x14ac:dyDescent="0.2">
      <c r="B48" s="17"/>
      <c r="E48" s="117" t="str">
        <f>E7</f>
        <v xml:space="preserve">Preložka kabeláže </v>
      </c>
      <c r="F48" s="118"/>
      <c r="G48" s="118"/>
      <c r="H48" s="118"/>
      <c r="L48" s="17"/>
    </row>
    <row r="49" spans="2:47" s="1" customFormat="1" ht="6.95" customHeight="1" x14ac:dyDescent="0.2">
      <c r="B49" s="17"/>
      <c r="L49" s="17"/>
    </row>
    <row r="50" spans="2:47" s="1" customFormat="1" ht="12" customHeight="1" x14ac:dyDescent="0.2">
      <c r="B50" s="17"/>
      <c r="C50" s="13" t="s">
        <v>8</v>
      </c>
      <c r="F50" s="7" t="str">
        <f>F10</f>
        <v xml:space="preserve"> </v>
      </c>
      <c r="I50" s="13" t="s">
        <v>10</v>
      </c>
      <c r="J50" s="24" t="str">
        <f>IF(J10="","",J10)</f>
        <v/>
      </c>
      <c r="L50" s="17"/>
    </row>
    <row r="51" spans="2:47" s="1" customFormat="1" ht="6.95" customHeight="1" x14ac:dyDescent="0.2">
      <c r="B51" s="17"/>
      <c r="L51" s="17"/>
    </row>
    <row r="52" spans="2:47" s="1" customFormat="1" ht="13.7" customHeight="1" x14ac:dyDescent="0.2">
      <c r="B52" s="17"/>
      <c r="C52" s="13" t="s">
        <v>11</v>
      </c>
      <c r="F52" s="7">
        <f>E13</f>
        <v>0</v>
      </c>
      <c r="I52" s="13" t="s">
        <v>15</v>
      </c>
      <c r="J52" s="14">
        <f>E19</f>
        <v>0</v>
      </c>
      <c r="L52" s="17"/>
    </row>
    <row r="53" spans="2:47" s="1" customFormat="1" ht="13.7" customHeight="1" x14ac:dyDescent="0.2">
      <c r="B53" s="17"/>
      <c r="C53" s="13" t="s">
        <v>14</v>
      </c>
      <c r="F53" s="7" t="str">
        <f>IF(E16="","",E16)</f>
        <v/>
      </c>
      <c r="I53" s="13" t="s">
        <v>16</v>
      </c>
      <c r="J53" s="14">
        <f>E22</f>
        <v>0</v>
      </c>
      <c r="L53" s="17"/>
    </row>
    <row r="54" spans="2:47" s="1" customFormat="1" ht="10.35" customHeight="1" x14ac:dyDescent="0.2">
      <c r="B54" s="17"/>
      <c r="L54" s="17"/>
    </row>
    <row r="55" spans="2:47" s="1" customFormat="1" ht="29.25" customHeight="1" x14ac:dyDescent="0.2">
      <c r="B55" s="17"/>
      <c r="C55" s="46" t="s">
        <v>42</v>
      </c>
      <c r="D55" s="34"/>
      <c r="E55" s="34"/>
      <c r="F55" s="34"/>
      <c r="G55" s="34"/>
      <c r="H55" s="34"/>
      <c r="I55" s="34"/>
      <c r="J55" s="47" t="s">
        <v>43</v>
      </c>
      <c r="K55" s="34"/>
      <c r="L55" s="17"/>
    </row>
    <row r="56" spans="2:47" s="1" customFormat="1" ht="10.35" customHeight="1" x14ac:dyDescent="0.2">
      <c r="B56" s="17"/>
      <c r="L56" s="17"/>
    </row>
    <row r="57" spans="2:47" s="1" customFormat="1" ht="22.9" customHeight="1" x14ac:dyDescent="0.2">
      <c r="B57" s="17"/>
      <c r="C57" s="48" t="s">
        <v>44</v>
      </c>
      <c r="J57" s="32">
        <f>J86</f>
        <v>0</v>
      </c>
      <c r="L57" s="17"/>
      <c r="AU57" s="7" t="s">
        <v>45</v>
      </c>
    </row>
    <row r="58" spans="2:47" s="3" customFormat="1" ht="24.95" customHeight="1" x14ac:dyDescent="0.2">
      <c r="B58" s="49"/>
      <c r="D58" s="50" t="s">
        <v>46</v>
      </c>
      <c r="E58" s="51"/>
      <c r="F58" s="51"/>
      <c r="G58" s="51"/>
      <c r="H58" s="51"/>
      <c r="I58" s="51"/>
      <c r="J58" s="52">
        <f>J87</f>
        <v>0</v>
      </c>
      <c r="L58" s="49"/>
    </row>
    <row r="59" spans="2:47" s="4" customFormat="1" ht="19.899999999999999" customHeight="1" x14ac:dyDescent="0.2">
      <c r="B59" s="53"/>
      <c r="D59" s="54" t="s">
        <v>47</v>
      </c>
      <c r="E59" s="55"/>
      <c r="F59" s="55"/>
      <c r="G59" s="55"/>
      <c r="H59" s="55"/>
      <c r="I59" s="55"/>
      <c r="J59" s="56">
        <f>J88</f>
        <v>0</v>
      </c>
      <c r="L59" s="53"/>
    </row>
    <row r="60" spans="2:47" s="4" customFormat="1" ht="19.899999999999999" customHeight="1" x14ac:dyDescent="0.2">
      <c r="B60" s="53"/>
      <c r="D60" s="54" t="s">
        <v>48</v>
      </c>
      <c r="E60" s="55"/>
      <c r="F60" s="55"/>
      <c r="G60" s="55"/>
      <c r="H60" s="55"/>
      <c r="I60" s="55"/>
      <c r="J60" s="56">
        <f>J92</f>
        <v>0</v>
      </c>
      <c r="L60" s="53"/>
    </row>
    <row r="61" spans="2:47" s="3" customFormat="1" ht="24.95" customHeight="1" x14ac:dyDescent="0.2">
      <c r="B61" s="49"/>
      <c r="D61" s="50" t="s">
        <v>49</v>
      </c>
      <c r="E61" s="51"/>
      <c r="F61" s="51"/>
      <c r="G61" s="51"/>
      <c r="H61" s="51"/>
      <c r="I61" s="51"/>
      <c r="J61" s="52">
        <f>J94</f>
        <v>0</v>
      </c>
      <c r="L61" s="49"/>
    </row>
    <row r="62" spans="2:47" s="4" customFormat="1" ht="19.899999999999999" customHeight="1" x14ac:dyDescent="0.2">
      <c r="B62" s="53"/>
      <c r="D62" s="54" t="s">
        <v>50</v>
      </c>
      <c r="E62" s="55"/>
      <c r="F62" s="55"/>
      <c r="G62" s="55"/>
      <c r="H62" s="55"/>
      <c r="I62" s="55"/>
      <c r="J62" s="56">
        <f>J95</f>
        <v>0</v>
      </c>
      <c r="L62" s="53"/>
    </row>
    <row r="63" spans="2:47" s="4" customFormat="1" ht="19.899999999999999" customHeight="1" x14ac:dyDescent="0.2">
      <c r="B63" s="53"/>
      <c r="D63" s="54" t="s">
        <v>51</v>
      </c>
      <c r="E63" s="55"/>
      <c r="F63" s="55"/>
      <c r="G63" s="55"/>
      <c r="H63" s="55"/>
      <c r="I63" s="55"/>
      <c r="J63" s="56">
        <f>J105</f>
        <v>0</v>
      </c>
      <c r="L63" s="53"/>
    </row>
    <row r="64" spans="2:47" s="3" customFormat="1" ht="24.95" customHeight="1" x14ac:dyDescent="0.2">
      <c r="B64" s="49"/>
      <c r="D64" s="50" t="s">
        <v>52</v>
      </c>
      <c r="E64" s="51"/>
      <c r="F64" s="51"/>
      <c r="G64" s="51"/>
      <c r="H64" s="51"/>
      <c r="I64" s="51"/>
      <c r="J64" s="52">
        <f>J107</f>
        <v>0</v>
      </c>
      <c r="L64" s="49"/>
    </row>
    <row r="65" spans="2:14" s="1" customFormat="1" ht="21.75" customHeight="1" x14ac:dyDescent="0.2">
      <c r="B65" s="17"/>
      <c r="L65" s="17"/>
    </row>
    <row r="66" spans="2:14" s="1" customFormat="1" ht="6.95" customHeight="1" x14ac:dyDescent="0.2">
      <c r="B66" s="17"/>
      <c r="L66" s="17"/>
    </row>
    <row r="67" spans="2:14" s="1" customFormat="1" ht="29.25" customHeight="1" x14ac:dyDescent="0.2">
      <c r="B67" s="17"/>
      <c r="C67" s="48" t="s">
        <v>53</v>
      </c>
      <c r="J67" s="57">
        <v>0</v>
      </c>
      <c r="L67" s="17"/>
      <c r="N67" s="58" t="s">
        <v>22</v>
      </c>
    </row>
    <row r="68" spans="2:14" s="1" customFormat="1" ht="18" customHeight="1" x14ac:dyDescent="0.2">
      <c r="B68" s="17"/>
      <c r="L68" s="17"/>
    </row>
    <row r="69" spans="2:14" s="1" customFormat="1" ht="29.25" customHeight="1" x14ac:dyDescent="0.2">
      <c r="B69" s="17"/>
      <c r="C69" s="33" t="s">
        <v>37</v>
      </c>
      <c r="D69" s="34"/>
      <c r="E69" s="34"/>
      <c r="F69" s="34"/>
      <c r="G69" s="34"/>
      <c r="H69" s="34"/>
      <c r="I69" s="34"/>
      <c r="J69" s="35">
        <f>ROUND(J57+J67,2)</f>
        <v>0</v>
      </c>
      <c r="K69" s="34"/>
      <c r="L69" s="17"/>
    </row>
    <row r="70" spans="2:14" s="1" customFormat="1" ht="6.95" customHeight="1" x14ac:dyDescent="0.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17"/>
    </row>
    <row r="74" spans="2:14" s="1" customFormat="1" ht="6.95" customHeight="1" x14ac:dyDescent="0.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17"/>
    </row>
    <row r="75" spans="2:14" s="1" customFormat="1" ht="24.95" customHeight="1" x14ac:dyDescent="0.2">
      <c r="B75" s="17"/>
      <c r="C75" s="92" t="s">
        <v>132</v>
      </c>
      <c r="L75" s="17"/>
    </row>
    <row r="76" spans="2:14" s="1" customFormat="1" ht="6.95" customHeight="1" x14ac:dyDescent="0.2">
      <c r="B76" s="17"/>
      <c r="L76" s="17"/>
    </row>
    <row r="77" spans="2:14" s="1" customFormat="1" ht="12" customHeight="1" x14ac:dyDescent="0.2">
      <c r="B77" s="17"/>
      <c r="C77" s="13" t="s">
        <v>5</v>
      </c>
      <c r="L77" s="17"/>
    </row>
    <row r="78" spans="2:14" s="1" customFormat="1" ht="16.5" customHeight="1" x14ac:dyDescent="0.2">
      <c r="B78" s="17"/>
      <c r="E78" s="117" t="str">
        <f>E7</f>
        <v xml:space="preserve">Preložka kabeláže </v>
      </c>
      <c r="F78" s="118"/>
      <c r="G78" s="118"/>
      <c r="H78" s="118"/>
      <c r="L78" s="17"/>
    </row>
    <row r="79" spans="2:14" s="1" customFormat="1" ht="6.95" customHeight="1" x14ac:dyDescent="0.2">
      <c r="B79" s="17"/>
      <c r="L79" s="17"/>
    </row>
    <row r="80" spans="2:14" s="1" customFormat="1" ht="12" customHeight="1" x14ac:dyDescent="0.2">
      <c r="B80" s="17"/>
      <c r="C80" s="13" t="s">
        <v>8</v>
      </c>
      <c r="F80" s="7" t="str">
        <f>F10</f>
        <v xml:space="preserve"> </v>
      </c>
      <c r="I80" s="13" t="s">
        <v>10</v>
      </c>
      <c r="J80" s="24" t="str">
        <f>IF(J10="","",J10)</f>
        <v/>
      </c>
      <c r="L80" s="17"/>
    </row>
    <row r="81" spans="2:65" s="1" customFormat="1" ht="6.95" customHeight="1" x14ac:dyDescent="0.2">
      <c r="B81" s="17"/>
      <c r="L81" s="17"/>
    </row>
    <row r="82" spans="2:65" s="1" customFormat="1" ht="13.7" customHeight="1" x14ac:dyDescent="0.2">
      <c r="B82" s="17"/>
      <c r="C82" s="13" t="s">
        <v>11</v>
      </c>
      <c r="F82" s="7">
        <f>E13</f>
        <v>0</v>
      </c>
      <c r="I82" s="13" t="s">
        <v>15</v>
      </c>
      <c r="J82" s="14">
        <f>E19</f>
        <v>0</v>
      </c>
      <c r="L82" s="17"/>
    </row>
    <row r="83" spans="2:65" s="1" customFormat="1" ht="13.7" customHeight="1" x14ac:dyDescent="0.2">
      <c r="B83" s="17"/>
      <c r="C83" s="13" t="s">
        <v>14</v>
      </c>
      <c r="F83" s="7" t="str">
        <f>IF(E16="","",E16)</f>
        <v/>
      </c>
      <c r="I83" s="13" t="s">
        <v>16</v>
      </c>
      <c r="J83" s="14">
        <f>E22</f>
        <v>0</v>
      </c>
      <c r="L83" s="17"/>
    </row>
    <row r="84" spans="2:65" s="1" customFormat="1" ht="10.35" customHeight="1" x14ac:dyDescent="0.2">
      <c r="B84" s="17"/>
      <c r="L84" s="17"/>
    </row>
    <row r="85" spans="2:65" s="5" customFormat="1" ht="29.25" customHeight="1" x14ac:dyDescent="0.2">
      <c r="B85" s="59"/>
      <c r="C85" s="60" t="s">
        <v>54</v>
      </c>
      <c r="D85" s="61" t="s">
        <v>33</v>
      </c>
      <c r="E85" s="61" t="s">
        <v>31</v>
      </c>
      <c r="F85" s="61" t="s">
        <v>32</v>
      </c>
      <c r="G85" s="61" t="s">
        <v>55</v>
      </c>
      <c r="H85" s="61" t="s">
        <v>56</v>
      </c>
      <c r="I85" s="61" t="s">
        <v>57</v>
      </c>
      <c r="J85" s="62" t="s">
        <v>43</v>
      </c>
      <c r="K85" s="63" t="s">
        <v>58</v>
      </c>
      <c r="L85" s="59"/>
      <c r="M85" s="28" t="s">
        <v>0</v>
      </c>
      <c r="N85" s="29" t="s">
        <v>22</v>
      </c>
      <c r="O85" s="29" t="s">
        <v>59</v>
      </c>
      <c r="P85" s="29" t="s">
        <v>60</v>
      </c>
      <c r="Q85" s="29" t="s">
        <v>61</v>
      </c>
      <c r="R85" s="29" t="s">
        <v>62</v>
      </c>
      <c r="S85" s="29" t="s">
        <v>63</v>
      </c>
      <c r="T85" s="30" t="s">
        <v>64</v>
      </c>
    </row>
    <row r="86" spans="2:65" s="1" customFormat="1" ht="22.9" customHeight="1" x14ac:dyDescent="0.25">
      <c r="B86" s="17"/>
      <c r="C86" s="98" t="s">
        <v>132</v>
      </c>
      <c r="D86" s="99"/>
      <c r="E86" s="99"/>
      <c r="F86" s="99"/>
      <c r="G86" s="99"/>
      <c r="H86" s="99"/>
      <c r="I86" s="99"/>
      <c r="J86" s="100">
        <f>J87+J94+J107</f>
        <v>0</v>
      </c>
      <c r="L86" s="17"/>
      <c r="M86" s="31"/>
      <c r="N86" s="25"/>
      <c r="O86" s="25"/>
      <c r="P86" s="64" t="e">
        <f>P87+P94+P107</f>
        <v>#REF!</v>
      </c>
      <c r="Q86" s="25"/>
      <c r="R86" s="64" t="e">
        <f>R87+R94+R107</f>
        <v>#REF!</v>
      </c>
      <c r="S86" s="25"/>
      <c r="T86" s="65" t="e">
        <f>T87+T94+T107</f>
        <v>#REF!</v>
      </c>
      <c r="AT86" s="7" t="s">
        <v>34</v>
      </c>
      <c r="AU86" s="7" t="s">
        <v>45</v>
      </c>
      <c r="BK86" s="66" t="e">
        <f>BK87+BK94+BK107</f>
        <v>#REF!</v>
      </c>
    </row>
    <row r="87" spans="2:65" s="6" customFormat="1" ht="25.9" customHeight="1" x14ac:dyDescent="0.2">
      <c r="B87" s="67"/>
      <c r="C87" s="101"/>
      <c r="D87" s="102" t="s">
        <v>34</v>
      </c>
      <c r="E87" s="103" t="s">
        <v>65</v>
      </c>
      <c r="F87" s="103" t="s">
        <v>66</v>
      </c>
      <c r="G87" s="101"/>
      <c r="H87" s="101"/>
      <c r="I87" s="101"/>
      <c r="J87" s="104">
        <f>J88+J92</f>
        <v>0</v>
      </c>
      <c r="L87" s="67"/>
      <c r="M87" s="69"/>
      <c r="N87" s="70"/>
      <c r="O87" s="70"/>
      <c r="P87" s="71" t="e">
        <f>P88+#REF!+#REF!+#REF!+#REF!+P92</f>
        <v>#REF!</v>
      </c>
      <c r="Q87" s="70"/>
      <c r="R87" s="71" t="e">
        <f>R88+#REF!+#REF!+#REF!+#REF!+R92</f>
        <v>#REF!</v>
      </c>
      <c r="S87" s="70"/>
      <c r="T87" s="72" t="e">
        <f>T88+#REF!+#REF!+#REF!+#REF!+T92</f>
        <v>#REF!</v>
      </c>
      <c r="AR87" s="68" t="s">
        <v>36</v>
      </c>
      <c r="AT87" s="73" t="s">
        <v>34</v>
      </c>
      <c r="AU87" s="73" t="s">
        <v>35</v>
      </c>
      <c r="AY87" s="68" t="s">
        <v>67</v>
      </c>
      <c r="BK87" s="74" t="e">
        <f>BK88+#REF!+#REF!+#REF!+#REF!+BK92</f>
        <v>#REF!</v>
      </c>
    </row>
    <row r="88" spans="2:65" s="6" customFormat="1" ht="22.9" customHeight="1" x14ac:dyDescent="0.2">
      <c r="B88" s="67"/>
      <c r="C88" s="101"/>
      <c r="D88" s="102" t="s">
        <v>34</v>
      </c>
      <c r="E88" s="105" t="s">
        <v>36</v>
      </c>
      <c r="F88" s="105" t="s">
        <v>68</v>
      </c>
      <c r="G88" s="101"/>
      <c r="H88" s="101"/>
      <c r="I88" s="101"/>
      <c r="J88" s="106">
        <f>SUM(J89:J91)</f>
        <v>0</v>
      </c>
      <c r="L88" s="67"/>
      <c r="M88" s="69"/>
      <c r="N88" s="70"/>
      <c r="O88" s="70"/>
      <c r="P88" s="71">
        <f>SUM(P89:P91)</f>
        <v>37.643414999999997</v>
      </c>
      <c r="Q88" s="70"/>
      <c r="R88" s="71">
        <f>SUM(R89:R91)</f>
        <v>0</v>
      </c>
      <c r="S88" s="70"/>
      <c r="T88" s="72">
        <f>SUM(T89:T91)</f>
        <v>0</v>
      </c>
      <c r="AR88" s="68" t="s">
        <v>36</v>
      </c>
      <c r="AT88" s="73" t="s">
        <v>34</v>
      </c>
      <c r="AU88" s="73" t="s">
        <v>36</v>
      </c>
      <c r="AY88" s="68" t="s">
        <v>67</v>
      </c>
      <c r="BK88" s="74">
        <f>SUM(BK89:BK91)</f>
        <v>0</v>
      </c>
    </row>
    <row r="89" spans="2:65" s="1" customFormat="1" ht="16.5" customHeight="1" x14ac:dyDescent="0.2">
      <c r="B89" s="75"/>
      <c r="C89" s="107">
        <v>1</v>
      </c>
      <c r="D89" s="107" t="s">
        <v>69</v>
      </c>
      <c r="E89" s="108" t="s">
        <v>74</v>
      </c>
      <c r="F89" s="109" t="s">
        <v>75</v>
      </c>
      <c r="G89" s="110" t="s">
        <v>76</v>
      </c>
      <c r="H89" s="111">
        <v>6.3</v>
      </c>
      <c r="I89" s="116"/>
      <c r="J89" s="111">
        <f t="shared" ref="J89:J91" si="0">ROUND(I89*H89,3)</f>
        <v>0</v>
      </c>
      <c r="K89" s="76" t="s">
        <v>71</v>
      </c>
      <c r="L89" s="17"/>
      <c r="M89" s="26" t="s">
        <v>0</v>
      </c>
      <c r="N89" s="77" t="s">
        <v>24</v>
      </c>
      <c r="O89" s="78">
        <v>4.9479499999999996</v>
      </c>
      <c r="P89" s="78">
        <f t="shared" ref="P89:P91" si="1">O89*H89</f>
        <v>31.172084999999996</v>
      </c>
      <c r="Q89" s="78">
        <v>0</v>
      </c>
      <c r="R89" s="78">
        <f t="shared" ref="R89:R91" si="2">Q89*H89</f>
        <v>0</v>
      </c>
      <c r="S89" s="78">
        <v>0</v>
      </c>
      <c r="T89" s="79">
        <f t="shared" ref="T89:T91" si="3">S89*H89</f>
        <v>0</v>
      </c>
      <c r="AR89" s="7" t="s">
        <v>72</v>
      </c>
      <c r="AT89" s="7" t="s">
        <v>69</v>
      </c>
      <c r="AU89" s="7" t="s">
        <v>73</v>
      </c>
      <c r="AY89" s="7" t="s">
        <v>67</v>
      </c>
      <c r="BE89" s="80">
        <f t="shared" ref="BE89:BE91" si="4">IF(N89="základná",J89,0)</f>
        <v>0</v>
      </c>
      <c r="BF89" s="80">
        <f t="shared" ref="BF89:BF91" si="5">IF(N89="znížená",J89,0)</f>
        <v>0</v>
      </c>
      <c r="BG89" s="80">
        <f t="shared" ref="BG89:BG91" si="6">IF(N89="zákl. prenesená",J89,0)</f>
        <v>0</v>
      </c>
      <c r="BH89" s="80">
        <f t="shared" ref="BH89:BH91" si="7">IF(N89="zníž. prenesená",J89,0)</f>
        <v>0</v>
      </c>
      <c r="BI89" s="80">
        <f t="shared" ref="BI89:BI91" si="8">IF(N89="nulová",J89,0)</f>
        <v>0</v>
      </c>
      <c r="BJ89" s="7" t="s">
        <v>73</v>
      </c>
      <c r="BK89" s="81">
        <f t="shared" ref="BK89:BK91" si="9">ROUND(I89*H89,3)</f>
        <v>0</v>
      </c>
      <c r="BL89" s="7" t="s">
        <v>72</v>
      </c>
      <c r="BM89" s="7" t="s">
        <v>77</v>
      </c>
    </row>
    <row r="90" spans="2:65" s="1" customFormat="1" ht="16.5" customHeight="1" x14ac:dyDescent="0.2">
      <c r="B90" s="75"/>
      <c r="C90" s="107">
        <v>2</v>
      </c>
      <c r="D90" s="107" t="s">
        <v>69</v>
      </c>
      <c r="E90" s="108" t="s">
        <v>78</v>
      </c>
      <c r="F90" s="109" t="s">
        <v>79</v>
      </c>
      <c r="G90" s="110" t="s">
        <v>76</v>
      </c>
      <c r="H90" s="111">
        <v>6.3</v>
      </c>
      <c r="I90" s="116"/>
      <c r="J90" s="111">
        <f t="shared" si="0"/>
        <v>0</v>
      </c>
      <c r="K90" s="76" t="s">
        <v>71</v>
      </c>
      <c r="L90" s="17"/>
      <c r="M90" s="26" t="s">
        <v>0</v>
      </c>
      <c r="N90" s="77" t="s">
        <v>24</v>
      </c>
      <c r="O90" s="78">
        <v>0.98909999999999998</v>
      </c>
      <c r="P90" s="78">
        <f t="shared" si="1"/>
        <v>6.2313299999999998</v>
      </c>
      <c r="Q90" s="78">
        <v>0</v>
      </c>
      <c r="R90" s="78">
        <f t="shared" si="2"/>
        <v>0</v>
      </c>
      <c r="S90" s="78">
        <v>0</v>
      </c>
      <c r="T90" s="79">
        <f t="shared" si="3"/>
        <v>0</v>
      </c>
      <c r="AR90" s="7" t="s">
        <v>72</v>
      </c>
      <c r="AT90" s="7" t="s">
        <v>69</v>
      </c>
      <c r="AU90" s="7" t="s">
        <v>73</v>
      </c>
      <c r="AY90" s="7" t="s">
        <v>67</v>
      </c>
      <c r="BE90" s="80">
        <f t="shared" si="4"/>
        <v>0</v>
      </c>
      <c r="BF90" s="80">
        <f t="shared" si="5"/>
        <v>0</v>
      </c>
      <c r="BG90" s="80">
        <f t="shared" si="6"/>
        <v>0</v>
      </c>
      <c r="BH90" s="80">
        <f t="shared" si="7"/>
        <v>0</v>
      </c>
      <c r="BI90" s="80">
        <f t="shared" si="8"/>
        <v>0</v>
      </c>
      <c r="BJ90" s="7" t="s">
        <v>73</v>
      </c>
      <c r="BK90" s="81">
        <f t="shared" si="9"/>
        <v>0</v>
      </c>
      <c r="BL90" s="7" t="s">
        <v>72</v>
      </c>
      <c r="BM90" s="7" t="s">
        <v>80</v>
      </c>
    </row>
    <row r="91" spans="2:65" s="1" customFormat="1" ht="16.5" customHeight="1" x14ac:dyDescent="0.2">
      <c r="B91" s="75"/>
      <c r="C91" s="107">
        <v>3</v>
      </c>
      <c r="D91" s="107" t="s">
        <v>69</v>
      </c>
      <c r="E91" s="108" t="s">
        <v>85</v>
      </c>
      <c r="F91" s="109" t="s">
        <v>86</v>
      </c>
      <c r="G91" s="110" t="s">
        <v>70</v>
      </c>
      <c r="H91" s="111">
        <v>20</v>
      </c>
      <c r="I91" s="116"/>
      <c r="J91" s="111">
        <f t="shared" si="0"/>
        <v>0</v>
      </c>
      <c r="K91" s="76" t="s">
        <v>71</v>
      </c>
      <c r="L91" s="17"/>
      <c r="M91" s="26" t="s">
        <v>0</v>
      </c>
      <c r="N91" s="77" t="s">
        <v>24</v>
      </c>
      <c r="O91" s="78">
        <v>1.2E-2</v>
      </c>
      <c r="P91" s="78">
        <f t="shared" si="1"/>
        <v>0.24</v>
      </c>
      <c r="Q91" s="78">
        <v>0</v>
      </c>
      <c r="R91" s="78">
        <f t="shared" si="2"/>
        <v>0</v>
      </c>
      <c r="S91" s="78">
        <v>0</v>
      </c>
      <c r="T91" s="79">
        <f t="shared" si="3"/>
        <v>0</v>
      </c>
      <c r="AR91" s="7" t="s">
        <v>72</v>
      </c>
      <c r="AT91" s="7" t="s">
        <v>69</v>
      </c>
      <c r="AU91" s="7" t="s">
        <v>73</v>
      </c>
      <c r="AY91" s="7" t="s">
        <v>67</v>
      </c>
      <c r="BE91" s="80">
        <f t="shared" si="4"/>
        <v>0</v>
      </c>
      <c r="BF91" s="80">
        <f t="shared" si="5"/>
        <v>0</v>
      </c>
      <c r="BG91" s="80">
        <f t="shared" si="6"/>
        <v>0</v>
      </c>
      <c r="BH91" s="80">
        <f t="shared" si="7"/>
        <v>0</v>
      </c>
      <c r="BI91" s="80">
        <f t="shared" si="8"/>
        <v>0</v>
      </c>
      <c r="BJ91" s="7" t="s">
        <v>73</v>
      </c>
      <c r="BK91" s="81">
        <f t="shared" si="9"/>
        <v>0</v>
      </c>
      <c r="BL91" s="7" t="s">
        <v>72</v>
      </c>
      <c r="BM91" s="7" t="s">
        <v>87</v>
      </c>
    </row>
    <row r="92" spans="2:65" s="6" customFormat="1" ht="22.9" customHeight="1" x14ac:dyDescent="0.2">
      <c r="B92" s="67"/>
      <c r="C92" s="101"/>
      <c r="D92" s="102" t="s">
        <v>34</v>
      </c>
      <c r="E92" s="105" t="s">
        <v>89</v>
      </c>
      <c r="F92" s="105" t="s">
        <v>90</v>
      </c>
      <c r="G92" s="101"/>
      <c r="H92" s="101"/>
      <c r="I92" s="101"/>
      <c r="J92" s="106">
        <f>SUM(J93:J93)</f>
        <v>0</v>
      </c>
      <c r="L92" s="67"/>
      <c r="M92" s="69"/>
      <c r="N92" s="70"/>
      <c r="O92" s="70"/>
      <c r="P92" s="71">
        <f>SUM(P93:P93)</f>
        <v>13.7928</v>
      </c>
      <c r="Q92" s="70"/>
      <c r="R92" s="71">
        <f>SUM(R93:R93)</f>
        <v>0</v>
      </c>
      <c r="S92" s="70"/>
      <c r="T92" s="72">
        <f>SUM(T93:T93)</f>
        <v>0</v>
      </c>
      <c r="AR92" s="68" t="s">
        <v>36</v>
      </c>
      <c r="AT92" s="73" t="s">
        <v>34</v>
      </c>
      <c r="AU92" s="73" t="s">
        <v>36</v>
      </c>
      <c r="AY92" s="68" t="s">
        <v>67</v>
      </c>
      <c r="BK92" s="74">
        <f>SUM(BK93:BK93)</f>
        <v>0</v>
      </c>
    </row>
    <row r="93" spans="2:65" s="1" customFormat="1" ht="16.5" customHeight="1" x14ac:dyDescent="0.2">
      <c r="B93" s="75"/>
      <c r="C93" s="107">
        <v>4</v>
      </c>
      <c r="D93" s="107" t="s">
        <v>69</v>
      </c>
      <c r="E93" s="108" t="s">
        <v>91</v>
      </c>
      <c r="F93" s="109" t="s">
        <v>92</v>
      </c>
      <c r="G93" s="110" t="s">
        <v>83</v>
      </c>
      <c r="H93" s="111">
        <v>5.6</v>
      </c>
      <c r="I93" s="116"/>
      <c r="J93" s="111">
        <f>ROUND(I93*H93,3)</f>
        <v>0</v>
      </c>
      <c r="K93" s="76" t="s">
        <v>71</v>
      </c>
      <c r="L93" s="17"/>
      <c r="M93" s="26" t="s">
        <v>0</v>
      </c>
      <c r="N93" s="77" t="s">
        <v>24</v>
      </c>
      <c r="O93" s="78">
        <v>2.4630000000000001</v>
      </c>
      <c r="P93" s="78">
        <f>O93*H93</f>
        <v>13.7928</v>
      </c>
      <c r="Q93" s="78">
        <v>0</v>
      </c>
      <c r="R93" s="78">
        <f>Q93*H93</f>
        <v>0</v>
      </c>
      <c r="S93" s="78">
        <v>0</v>
      </c>
      <c r="T93" s="79">
        <f>S93*H93</f>
        <v>0</v>
      </c>
      <c r="AR93" s="7" t="s">
        <v>72</v>
      </c>
      <c r="AT93" s="7" t="s">
        <v>69</v>
      </c>
      <c r="AU93" s="7" t="s">
        <v>73</v>
      </c>
      <c r="AY93" s="7" t="s">
        <v>67</v>
      </c>
      <c r="BE93" s="80">
        <f>IF(N93="základná",J93,0)</f>
        <v>0</v>
      </c>
      <c r="BF93" s="80">
        <f>IF(N93="znížená",J93,0)</f>
        <v>0</v>
      </c>
      <c r="BG93" s="80">
        <f>IF(N93="zákl. prenesená",J93,0)</f>
        <v>0</v>
      </c>
      <c r="BH93" s="80">
        <f>IF(N93="zníž. prenesená",J93,0)</f>
        <v>0</v>
      </c>
      <c r="BI93" s="80">
        <f>IF(N93="nulová",J93,0)</f>
        <v>0</v>
      </c>
      <c r="BJ93" s="7" t="s">
        <v>73</v>
      </c>
      <c r="BK93" s="81">
        <f>ROUND(I93*H93,3)</f>
        <v>0</v>
      </c>
      <c r="BL93" s="7" t="s">
        <v>72</v>
      </c>
      <c r="BM93" s="7" t="s">
        <v>93</v>
      </c>
    </row>
    <row r="94" spans="2:65" s="6" customFormat="1" ht="25.9" customHeight="1" x14ac:dyDescent="0.2">
      <c r="B94" s="67"/>
      <c r="C94" s="101"/>
      <c r="D94" s="102" t="s">
        <v>34</v>
      </c>
      <c r="E94" s="103" t="s">
        <v>84</v>
      </c>
      <c r="F94" s="103" t="s">
        <v>94</v>
      </c>
      <c r="G94" s="101"/>
      <c r="H94" s="101"/>
      <c r="I94" s="101"/>
      <c r="J94" s="104">
        <f>J95+J105</f>
        <v>0</v>
      </c>
      <c r="L94" s="67"/>
      <c r="M94" s="69"/>
      <c r="N94" s="70"/>
      <c r="O94" s="70"/>
      <c r="P94" s="71">
        <f>P95+P105</f>
        <v>45.728999999999999</v>
      </c>
      <c r="Q94" s="70"/>
      <c r="R94" s="71">
        <f>R95+R105</f>
        <v>0</v>
      </c>
      <c r="S94" s="70"/>
      <c r="T94" s="72">
        <f>T95+T105</f>
        <v>0</v>
      </c>
      <c r="AR94" s="68" t="s">
        <v>81</v>
      </c>
      <c r="AT94" s="73" t="s">
        <v>34</v>
      </c>
      <c r="AU94" s="73" t="s">
        <v>35</v>
      </c>
      <c r="AY94" s="68" t="s">
        <v>67</v>
      </c>
      <c r="BK94" s="74">
        <f>BK95+BK105</f>
        <v>0</v>
      </c>
    </row>
    <row r="95" spans="2:65" s="6" customFormat="1" ht="22.9" customHeight="1" x14ac:dyDescent="0.2">
      <c r="B95" s="67"/>
      <c r="C95" s="101"/>
      <c r="D95" s="102" t="s">
        <v>34</v>
      </c>
      <c r="E95" s="105" t="s">
        <v>95</v>
      </c>
      <c r="F95" s="105" t="s">
        <v>96</v>
      </c>
      <c r="G95" s="101"/>
      <c r="H95" s="101"/>
      <c r="I95" s="101"/>
      <c r="J95" s="106">
        <f>SUM(J96:J104)</f>
        <v>0</v>
      </c>
      <c r="L95" s="67"/>
      <c r="M95" s="69"/>
      <c r="N95" s="70"/>
      <c r="O95" s="70"/>
      <c r="P95" s="71">
        <f>SUM(P96:P104)</f>
        <v>39.996000000000002</v>
      </c>
      <c r="Q95" s="70"/>
      <c r="R95" s="71">
        <f>SUM(R96:R104)</f>
        <v>0</v>
      </c>
      <c r="S95" s="70"/>
      <c r="T95" s="72">
        <f>SUM(T96:T104)</f>
        <v>0</v>
      </c>
      <c r="AR95" s="68" t="s">
        <v>81</v>
      </c>
      <c r="AT95" s="73" t="s">
        <v>34</v>
      </c>
      <c r="AU95" s="73" t="s">
        <v>36</v>
      </c>
      <c r="AY95" s="68" t="s">
        <v>67</v>
      </c>
      <c r="BK95" s="74">
        <f>SUM(BK96:BK104)</f>
        <v>0</v>
      </c>
    </row>
    <row r="96" spans="2:65" s="1" customFormat="1" ht="16.5" customHeight="1" x14ac:dyDescent="0.2">
      <c r="B96" s="75"/>
      <c r="C96" s="107">
        <v>5</v>
      </c>
      <c r="D96" s="107" t="s">
        <v>69</v>
      </c>
      <c r="E96" s="108" t="s">
        <v>117</v>
      </c>
      <c r="F96" s="109" t="s">
        <v>120</v>
      </c>
      <c r="G96" s="110" t="s">
        <v>88</v>
      </c>
      <c r="H96" s="111">
        <v>40</v>
      </c>
      <c r="I96" s="116"/>
      <c r="J96" s="111">
        <f>ROUND(I96*H96,3)</f>
        <v>0</v>
      </c>
      <c r="K96" s="76" t="s">
        <v>71</v>
      </c>
      <c r="L96" s="17"/>
      <c r="M96" s="26" t="s">
        <v>0</v>
      </c>
      <c r="N96" s="77" t="s">
        <v>24</v>
      </c>
      <c r="O96" s="78">
        <v>0.29499999999999998</v>
      </c>
      <c r="P96" s="78">
        <f>O96*H96</f>
        <v>11.799999999999999</v>
      </c>
      <c r="Q96" s="78">
        <v>0</v>
      </c>
      <c r="R96" s="78">
        <f>Q96*H96</f>
        <v>0</v>
      </c>
      <c r="S96" s="78">
        <v>0</v>
      </c>
      <c r="T96" s="79">
        <f>S96*H96</f>
        <v>0</v>
      </c>
      <c r="AR96" s="7" t="s">
        <v>97</v>
      </c>
      <c r="AT96" s="7" t="s">
        <v>69</v>
      </c>
      <c r="AU96" s="7" t="s">
        <v>73</v>
      </c>
      <c r="AY96" s="7" t="s">
        <v>67</v>
      </c>
      <c r="BE96" s="80">
        <f>IF(N96="základná",J96,0)</f>
        <v>0</v>
      </c>
      <c r="BF96" s="80">
        <f>IF(N96="znížená",J96,0)</f>
        <v>0</v>
      </c>
      <c r="BG96" s="80">
        <f>IF(N96="zákl. prenesená",J96,0)</f>
        <v>0</v>
      </c>
      <c r="BH96" s="80">
        <f>IF(N96="zníž. prenesená",J96,0)</f>
        <v>0</v>
      </c>
      <c r="BI96" s="80">
        <f>IF(N96="nulová",J96,0)</f>
        <v>0</v>
      </c>
      <c r="BJ96" s="7" t="s">
        <v>73</v>
      </c>
      <c r="BK96" s="81">
        <f>ROUND(I96*H96,3)</f>
        <v>0</v>
      </c>
      <c r="BL96" s="7" t="s">
        <v>97</v>
      </c>
      <c r="BM96" s="7" t="s">
        <v>98</v>
      </c>
    </row>
    <row r="97" spans="2:65" s="89" customFormat="1" ht="16.5" customHeight="1" x14ac:dyDescent="0.2">
      <c r="B97" s="75"/>
      <c r="C97" s="107">
        <v>6</v>
      </c>
      <c r="D97" s="107" t="s">
        <v>69</v>
      </c>
      <c r="E97" s="108" t="s">
        <v>128</v>
      </c>
      <c r="F97" s="112" t="s">
        <v>125</v>
      </c>
      <c r="G97" s="110" t="s">
        <v>126</v>
      </c>
      <c r="H97" s="111">
        <v>1</v>
      </c>
      <c r="I97" s="116"/>
      <c r="J97" s="111">
        <f t="shared" ref="J97:J98" si="10">ROUND(I97*H97,3)</f>
        <v>0</v>
      </c>
      <c r="K97" s="76"/>
      <c r="L97" s="17"/>
      <c r="M97" s="87"/>
      <c r="N97" s="77"/>
      <c r="O97" s="78"/>
      <c r="P97" s="78"/>
      <c r="Q97" s="78"/>
      <c r="R97" s="78"/>
      <c r="S97" s="78"/>
      <c r="T97" s="79"/>
      <c r="AR97" s="90"/>
      <c r="AT97" s="90"/>
      <c r="AU97" s="90"/>
      <c r="AY97" s="90"/>
      <c r="BE97" s="80"/>
      <c r="BF97" s="80"/>
      <c r="BG97" s="80"/>
      <c r="BH97" s="80"/>
      <c r="BI97" s="80"/>
      <c r="BJ97" s="90"/>
      <c r="BK97" s="81"/>
      <c r="BL97" s="90"/>
      <c r="BM97" s="90"/>
    </row>
    <row r="98" spans="2:65" s="89" customFormat="1" ht="16.5" customHeight="1" x14ac:dyDescent="0.2">
      <c r="B98" s="75"/>
      <c r="C98" s="107">
        <v>7</v>
      </c>
      <c r="D98" s="107" t="s">
        <v>84</v>
      </c>
      <c r="E98" s="108" t="s">
        <v>127</v>
      </c>
      <c r="F98" s="112" t="s">
        <v>129</v>
      </c>
      <c r="G98" s="110" t="s">
        <v>126</v>
      </c>
      <c r="H98" s="111">
        <v>1</v>
      </c>
      <c r="I98" s="116"/>
      <c r="J98" s="111">
        <f t="shared" si="10"/>
        <v>0</v>
      </c>
      <c r="K98" s="76"/>
      <c r="L98" s="17"/>
      <c r="M98" s="87"/>
      <c r="N98" s="77"/>
      <c r="O98" s="78"/>
      <c r="P98" s="78"/>
      <c r="Q98" s="78"/>
      <c r="R98" s="78"/>
      <c r="S98" s="78"/>
      <c r="T98" s="79"/>
      <c r="AR98" s="90"/>
      <c r="AT98" s="90"/>
      <c r="AU98" s="90"/>
      <c r="AY98" s="90"/>
      <c r="BE98" s="80"/>
      <c r="BF98" s="80"/>
      <c r="BG98" s="80"/>
      <c r="BH98" s="80"/>
      <c r="BI98" s="80"/>
      <c r="BJ98" s="90"/>
      <c r="BK98" s="81"/>
      <c r="BL98" s="90"/>
      <c r="BM98" s="90"/>
    </row>
    <row r="99" spans="2:65" s="88" customFormat="1" ht="16.5" customHeight="1" x14ac:dyDescent="0.2">
      <c r="B99" s="75"/>
      <c r="C99" s="107">
        <v>8</v>
      </c>
      <c r="D99" s="107" t="s">
        <v>69</v>
      </c>
      <c r="E99" s="108" t="s">
        <v>121</v>
      </c>
      <c r="F99" s="113" t="s">
        <v>133</v>
      </c>
      <c r="G99" s="110" t="s">
        <v>88</v>
      </c>
      <c r="H99" s="111">
        <v>355</v>
      </c>
      <c r="I99" s="116"/>
      <c r="J99" s="111">
        <f t="shared" ref="J99:J101" si="11">ROUND(I99*H99,3)</f>
        <v>0</v>
      </c>
      <c r="K99" s="76"/>
      <c r="L99" s="17"/>
      <c r="M99" s="87"/>
      <c r="N99" s="77"/>
      <c r="O99" s="78"/>
      <c r="P99" s="78"/>
      <c r="Q99" s="78"/>
      <c r="R99" s="78"/>
      <c r="S99" s="78"/>
      <c r="T99" s="79"/>
      <c r="AR99" s="86"/>
      <c r="AT99" s="86"/>
      <c r="AU99" s="86"/>
      <c r="AY99" s="86"/>
      <c r="BE99" s="80"/>
      <c r="BF99" s="80"/>
      <c r="BG99" s="80"/>
      <c r="BH99" s="80"/>
      <c r="BI99" s="80"/>
      <c r="BJ99" s="86"/>
      <c r="BK99" s="81"/>
      <c r="BL99" s="86"/>
      <c r="BM99" s="86"/>
    </row>
    <row r="100" spans="2:65" s="88" customFormat="1" ht="16.5" customHeight="1" x14ac:dyDescent="0.2">
      <c r="B100" s="75"/>
      <c r="C100" s="107">
        <v>9</v>
      </c>
      <c r="D100" s="107" t="s">
        <v>84</v>
      </c>
      <c r="E100" s="108" t="s">
        <v>122</v>
      </c>
      <c r="F100" s="113" t="s">
        <v>130</v>
      </c>
      <c r="G100" s="110" t="s">
        <v>88</v>
      </c>
      <c r="H100" s="111">
        <v>355</v>
      </c>
      <c r="I100" s="116"/>
      <c r="J100" s="111">
        <f t="shared" si="11"/>
        <v>0</v>
      </c>
      <c r="K100" s="76"/>
      <c r="L100" s="17"/>
      <c r="M100" s="87"/>
      <c r="N100" s="77"/>
      <c r="O100" s="78"/>
      <c r="P100" s="78"/>
      <c r="Q100" s="78"/>
      <c r="R100" s="78"/>
      <c r="S100" s="78"/>
      <c r="T100" s="79"/>
      <c r="AR100" s="86"/>
      <c r="AT100" s="86"/>
      <c r="AU100" s="86"/>
      <c r="AY100" s="86"/>
      <c r="BE100" s="80"/>
      <c r="BF100" s="80"/>
      <c r="BG100" s="80"/>
      <c r="BH100" s="80"/>
      <c r="BI100" s="80"/>
      <c r="BJ100" s="86"/>
      <c r="BK100" s="81"/>
      <c r="BL100" s="86"/>
      <c r="BM100" s="86"/>
    </row>
    <row r="101" spans="2:65" s="89" customFormat="1" ht="16.5" customHeight="1" x14ac:dyDescent="0.2">
      <c r="B101" s="75"/>
      <c r="C101" s="107">
        <v>10</v>
      </c>
      <c r="D101" s="107" t="s">
        <v>69</v>
      </c>
      <c r="E101" s="108"/>
      <c r="F101" s="114" t="s">
        <v>131</v>
      </c>
      <c r="G101" s="110" t="s">
        <v>88</v>
      </c>
      <c r="H101" s="111">
        <v>35</v>
      </c>
      <c r="I101" s="116"/>
      <c r="J101" s="111">
        <f t="shared" si="11"/>
        <v>0</v>
      </c>
      <c r="K101" s="76"/>
      <c r="L101" s="17"/>
      <c r="M101" s="87"/>
      <c r="N101" s="77"/>
      <c r="O101" s="78"/>
      <c r="P101" s="78"/>
      <c r="Q101" s="78"/>
      <c r="R101" s="78"/>
      <c r="S101" s="78"/>
      <c r="T101" s="79"/>
      <c r="AR101" s="90"/>
      <c r="AT101" s="90"/>
      <c r="AU101" s="90"/>
      <c r="AY101" s="90"/>
      <c r="BE101" s="80"/>
      <c r="BF101" s="80"/>
      <c r="BG101" s="80"/>
      <c r="BH101" s="80"/>
      <c r="BI101" s="80"/>
      <c r="BJ101" s="90"/>
      <c r="BK101" s="81"/>
      <c r="BL101" s="90"/>
      <c r="BM101" s="90"/>
    </row>
    <row r="102" spans="2:65" s="1" customFormat="1" ht="16.5" customHeight="1" x14ac:dyDescent="0.2">
      <c r="B102" s="75"/>
      <c r="C102" s="107">
        <v>12</v>
      </c>
      <c r="D102" s="107" t="s">
        <v>69</v>
      </c>
      <c r="E102" s="108" t="s">
        <v>118</v>
      </c>
      <c r="F102" s="109" t="s">
        <v>114</v>
      </c>
      <c r="G102" s="110" t="s">
        <v>113</v>
      </c>
      <c r="H102" s="111">
        <v>1</v>
      </c>
      <c r="I102" s="116"/>
      <c r="J102" s="111">
        <f>ROUND(I102*H102,3)</f>
        <v>0</v>
      </c>
      <c r="K102" s="76" t="s">
        <v>71</v>
      </c>
      <c r="L102" s="17"/>
      <c r="M102" s="26" t="s">
        <v>0</v>
      </c>
      <c r="N102" s="77" t="s">
        <v>24</v>
      </c>
      <c r="O102" s="78">
        <v>8.2360000000000007</v>
      </c>
      <c r="P102" s="78">
        <f>O102*H102</f>
        <v>8.2360000000000007</v>
      </c>
      <c r="Q102" s="78">
        <v>0</v>
      </c>
      <c r="R102" s="78">
        <f>Q102*H102</f>
        <v>0</v>
      </c>
      <c r="S102" s="78">
        <v>0</v>
      </c>
      <c r="T102" s="79">
        <f>S102*H102</f>
        <v>0</v>
      </c>
      <c r="AR102" s="7" t="s">
        <v>97</v>
      </c>
      <c r="AT102" s="7" t="s">
        <v>69</v>
      </c>
      <c r="AU102" s="7" t="s">
        <v>73</v>
      </c>
      <c r="AY102" s="7" t="s">
        <v>67</v>
      </c>
      <c r="BE102" s="80">
        <f>IF(N102="základná",J102,0)</f>
        <v>0</v>
      </c>
      <c r="BF102" s="80">
        <f>IF(N102="znížená",J102,0)</f>
        <v>0</v>
      </c>
      <c r="BG102" s="80">
        <f>IF(N102="zákl. prenesená",J102,0)</f>
        <v>0</v>
      </c>
      <c r="BH102" s="80">
        <f>IF(N102="zníž. prenesená",J102,0)</f>
        <v>0</v>
      </c>
      <c r="BI102" s="80">
        <f>IF(N102="nulová",J102,0)</f>
        <v>0</v>
      </c>
      <c r="BJ102" s="7" t="s">
        <v>73</v>
      </c>
      <c r="BK102" s="81">
        <f>ROUND(I102*H102,3)</f>
        <v>0</v>
      </c>
      <c r="BL102" s="7" t="s">
        <v>97</v>
      </c>
      <c r="BM102" s="7" t="s">
        <v>99</v>
      </c>
    </row>
    <row r="103" spans="2:65" s="1" customFormat="1" ht="16.5" customHeight="1" x14ac:dyDescent="0.2">
      <c r="B103" s="75"/>
      <c r="C103" s="107">
        <v>13</v>
      </c>
      <c r="D103" s="107"/>
      <c r="E103" s="108" t="s">
        <v>123</v>
      </c>
      <c r="F103" s="109" t="s">
        <v>119</v>
      </c>
      <c r="G103" s="110" t="s">
        <v>88</v>
      </c>
      <c r="H103" s="111">
        <v>35</v>
      </c>
      <c r="I103" s="116"/>
      <c r="J103" s="111">
        <f>ROUND(I103*H103,3)</f>
        <v>0</v>
      </c>
      <c r="K103" s="76"/>
      <c r="L103" s="17"/>
      <c r="M103" s="26"/>
      <c r="N103" s="77"/>
      <c r="O103" s="78"/>
      <c r="P103" s="78"/>
      <c r="Q103" s="78"/>
      <c r="R103" s="78"/>
      <c r="S103" s="78"/>
      <c r="T103" s="79"/>
      <c r="AR103" s="7"/>
      <c r="AT103" s="7"/>
      <c r="AU103" s="7"/>
      <c r="AY103" s="7"/>
      <c r="BE103" s="80"/>
      <c r="BF103" s="80"/>
      <c r="BG103" s="80"/>
      <c r="BH103" s="80"/>
      <c r="BI103" s="80"/>
      <c r="BJ103" s="7"/>
      <c r="BK103" s="81"/>
      <c r="BL103" s="7"/>
      <c r="BM103" s="7"/>
    </row>
    <row r="104" spans="2:65" s="1" customFormat="1" ht="16.5" customHeight="1" x14ac:dyDescent="0.2">
      <c r="B104" s="75"/>
      <c r="C104" s="107">
        <v>14</v>
      </c>
      <c r="D104" s="107" t="s">
        <v>69</v>
      </c>
      <c r="E104" s="108" t="s">
        <v>111</v>
      </c>
      <c r="F104" s="109" t="s">
        <v>110</v>
      </c>
      <c r="G104" s="110" t="s">
        <v>88</v>
      </c>
      <c r="H104" s="111">
        <v>20</v>
      </c>
      <c r="I104" s="116"/>
      <c r="J104" s="111">
        <f>ROUND(I104*H104,3)</f>
        <v>0</v>
      </c>
      <c r="K104" s="76" t="s">
        <v>71</v>
      </c>
      <c r="L104" s="17"/>
      <c r="M104" s="26" t="s">
        <v>0</v>
      </c>
      <c r="N104" s="77" t="s">
        <v>24</v>
      </c>
      <c r="O104" s="78">
        <v>0.998</v>
      </c>
      <c r="P104" s="78">
        <f>O104*H104</f>
        <v>19.96</v>
      </c>
      <c r="Q104" s="78">
        <v>0</v>
      </c>
      <c r="R104" s="78">
        <f>Q104*H104</f>
        <v>0</v>
      </c>
      <c r="S104" s="78">
        <v>0</v>
      </c>
      <c r="T104" s="79">
        <f>S104*H104</f>
        <v>0</v>
      </c>
      <c r="AR104" s="7" t="s">
        <v>97</v>
      </c>
      <c r="AT104" s="7" t="s">
        <v>69</v>
      </c>
      <c r="AU104" s="7" t="s">
        <v>73</v>
      </c>
      <c r="AY104" s="7" t="s">
        <v>67</v>
      </c>
      <c r="BE104" s="80">
        <f>IF(N104="základná",J104,0)</f>
        <v>0</v>
      </c>
      <c r="BF104" s="80">
        <f>IF(N104="znížená",J104,0)</f>
        <v>0</v>
      </c>
      <c r="BG104" s="80">
        <f>IF(N104="zákl. prenesená",J104,0)</f>
        <v>0</v>
      </c>
      <c r="BH104" s="80">
        <f>IF(N104="zníž. prenesená",J104,0)</f>
        <v>0</v>
      </c>
      <c r="BI104" s="80">
        <f>IF(N104="nulová",J104,0)</f>
        <v>0</v>
      </c>
      <c r="BJ104" s="7" t="s">
        <v>73</v>
      </c>
      <c r="BK104" s="81">
        <f>ROUND(I104*H104,3)</f>
        <v>0</v>
      </c>
      <c r="BL104" s="7" t="s">
        <v>97</v>
      </c>
      <c r="BM104" s="7" t="s">
        <v>100</v>
      </c>
    </row>
    <row r="105" spans="2:65" s="6" customFormat="1" ht="22.9" customHeight="1" x14ac:dyDescent="0.2">
      <c r="B105" s="67"/>
      <c r="C105" s="101"/>
      <c r="D105" s="102" t="s">
        <v>34</v>
      </c>
      <c r="E105" s="105" t="s">
        <v>101</v>
      </c>
      <c r="F105" s="105" t="s">
        <v>102</v>
      </c>
      <c r="G105" s="101"/>
      <c r="H105" s="101"/>
      <c r="I105" s="101"/>
      <c r="J105" s="106">
        <f>BK105</f>
        <v>0</v>
      </c>
      <c r="L105" s="67"/>
      <c r="M105" s="69"/>
      <c r="N105" s="70"/>
      <c r="O105" s="70"/>
      <c r="P105" s="71">
        <f>P106</f>
        <v>5.7329999999999997</v>
      </c>
      <c r="Q105" s="70"/>
      <c r="R105" s="71">
        <f>R106</f>
        <v>0</v>
      </c>
      <c r="S105" s="70"/>
      <c r="T105" s="72">
        <f>T106</f>
        <v>0</v>
      </c>
      <c r="AR105" s="68" t="s">
        <v>81</v>
      </c>
      <c r="AT105" s="73" t="s">
        <v>34</v>
      </c>
      <c r="AU105" s="73" t="s">
        <v>36</v>
      </c>
      <c r="AY105" s="68" t="s">
        <v>67</v>
      </c>
      <c r="BK105" s="74">
        <f>BK106</f>
        <v>0</v>
      </c>
    </row>
    <row r="106" spans="2:65" s="1" customFormat="1" ht="16.5" customHeight="1" x14ac:dyDescent="0.2">
      <c r="B106" s="75"/>
      <c r="C106" s="107">
        <v>15</v>
      </c>
      <c r="D106" s="107" t="s">
        <v>69</v>
      </c>
      <c r="E106" s="108" t="s">
        <v>116</v>
      </c>
      <c r="F106" s="109" t="s">
        <v>112</v>
      </c>
      <c r="G106" s="110" t="s">
        <v>88</v>
      </c>
      <c r="H106" s="111">
        <v>35</v>
      </c>
      <c r="I106" s="116"/>
      <c r="J106" s="111">
        <f>ROUND(I106*H106,3)</f>
        <v>0</v>
      </c>
      <c r="K106" s="76" t="s">
        <v>71</v>
      </c>
      <c r="L106" s="17"/>
      <c r="M106" s="26" t="s">
        <v>0</v>
      </c>
      <c r="N106" s="77" t="s">
        <v>24</v>
      </c>
      <c r="O106" s="78">
        <v>0.1638</v>
      </c>
      <c r="P106" s="78">
        <f>O106*H106</f>
        <v>5.7329999999999997</v>
      </c>
      <c r="Q106" s="78">
        <v>0</v>
      </c>
      <c r="R106" s="78">
        <f>Q106*H106</f>
        <v>0</v>
      </c>
      <c r="S106" s="78">
        <v>0</v>
      </c>
      <c r="T106" s="79">
        <f>S106*H106</f>
        <v>0</v>
      </c>
      <c r="AR106" s="7" t="s">
        <v>97</v>
      </c>
      <c r="AT106" s="7" t="s">
        <v>69</v>
      </c>
      <c r="AU106" s="7" t="s">
        <v>73</v>
      </c>
      <c r="AY106" s="7" t="s">
        <v>67</v>
      </c>
      <c r="BE106" s="80">
        <f>IF(N106="základná",J106,0)</f>
        <v>0</v>
      </c>
      <c r="BF106" s="80">
        <f>IF(N106="znížená",J106,0)</f>
        <v>0</v>
      </c>
      <c r="BG106" s="80">
        <f>IF(N106="zákl. prenesená",J106,0)</f>
        <v>0</v>
      </c>
      <c r="BH106" s="80">
        <f>IF(N106="zníž. prenesená",J106,0)</f>
        <v>0</v>
      </c>
      <c r="BI106" s="80">
        <f>IF(N106="nulová",J106,0)</f>
        <v>0</v>
      </c>
      <c r="BJ106" s="7" t="s">
        <v>73</v>
      </c>
      <c r="BK106" s="81">
        <f>ROUND(I106*H106,3)</f>
        <v>0</v>
      </c>
      <c r="BL106" s="7" t="s">
        <v>97</v>
      </c>
      <c r="BM106" s="7" t="s">
        <v>103</v>
      </c>
    </row>
    <row r="107" spans="2:65" s="6" customFormat="1" ht="25.9" customHeight="1" x14ac:dyDescent="0.2">
      <c r="B107" s="67"/>
      <c r="C107" s="101"/>
      <c r="D107" s="102" t="s">
        <v>34</v>
      </c>
      <c r="E107" s="103" t="s">
        <v>104</v>
      </c>
      <c r="F107" s="103" t="s">
        <v>105</v>
      </c>
      <c r="G107" s="101"/>
      <c r="H107" s="101"/>
      <c r="I107" s="101"/>
      <c r="J107" s="104">
        <f>SUM(J108)</f>
        <v>0</v>
      </c>
      <c r="L107" s="67"/>
      <c r="M107" s="69"/>
      <c r="N107" s="70"/>
      <c r="O107" s="70"/>
      <c r="P107" s="71">
        <f>P108</f>
        <v>0</v>
      </c>
      <c r="Q107" s="70"/>
      <c r="R107" s="71">
        <f>R108</f>
        <v>0</v>
      </c>
      <c r="S107" s="70"/>
      <c r="T107" s="72">
        <f>T108</f>
        <v>0</v>
      </c>
      <c r="AR107" s="68" t="s">
        <v>82</v>
      </c>
      <c r="AT107" s="73" t="s">
        <v>34</v>
      </c>
      <c r="AU107" s="73" t="s">
        <v>35</v>
      </c>
      <c r="AY107" s="68" t="s">
        <v>67</v>
      </c>
      <c r="BK107" s="74">
        <f>BK108</f>
        <v>0</v>
      </c>
    </row>
    <row r="108" spans="2:65" s="1" customFormat="1" ht="16.5" customHeight="1" x14ac:dyDescent="0.2">
      <c r="B108" s="75"/>
      <c r="C108" s="107">
        <v>16</v>
      </c>
      <c r="D108" s="107" t="s">
        <v>69</v>
      </c>
      <c r="E108" s="108" t="s">
        <v>106</v>
      </c>
      <c r="F108" s="109" t="s">
        <v>115</v>
      </c>
      <c r="G108" s="110" t="s">
        <v>107</v>
      </c>
      <c r="H108" s="111">
        <v>1</v>
      </c>
      <c r="I108" s="116"/>
      <c r="J108" s="111">
        <f>ROUND(I108*H108,3)</f>
        <v>0</v>
      </c>
      <c r="K108" s="76" t="s">
        <v>71</v>
      </c>
      <c r="L108" s="17"/>
      <c r="M108" s="82" t="s">
        <v>0</v>
      </c>
      <c r="N108" s="83" t="s">
        <v>24</v>
      </c>
      <c r="O108" s="84">
        <v>0</v>
      </c>
      <c r="P108" s="84">
        <f>O108*H108</f>
        <v>0</v>
      </c>
      <c r="Q108" s="84">
        <v>0</v>
      </c>
      <c r="R108" s="84">
        <f>Q108*H108</f>
        <v>0</v>
      </c>
      <c r="S108" s="84">
        <v>0</v>
      </c>
      <c r="T108" s="85">
        <f>S108*H108</f>
        <v>0</v>
      </c>
      <c r="AR108" s="7" t="s">
        <v>108</v>
      </c>
      <c r="AT108" s="7" t="s">
        <v>69</v>
      </c>
      <c r="AU108" s="7" t="s">
        <v>36</v>
      </c>
      <c r="AY108" s="7" t="s">
        <v>67</v>
      </c>
      <c r="BE108" s="80">
        <f>IF(N108="základná",J108,0)</f>
        <v>0</v>
      </c>
      <c r="BF108" s="80">
        <f>IF(N108="znížená",J108,0)</f>
        <v>0</v>
      </c>
      <c r="BG108" s="80">
        <f>IF(N108="zákl. prenesená",J108,0)</f>
        <v>0</v>
      </c>
      <c r="BH108" s="80">
        <f>IF(N108="zníž. prenesená",J108,0)</f>
        <v>0</v>
      </c>
      <c r="BI108" s="80">
        <f>IF(N108="nulová",J108,0)</f>
        <v>0</v>
      </c>
      <c r="BJ108" s="7" t="s">
        <v>73</v>
      </c>
      <c r="BK108" s="81">
        <f>ROUND(I108*H108,3)</f>
        <v>0</v>
      </c>
      <c r="BL108" s="7" t="s">
        <v>108</v>
      </c>
      <c r="BM108" s="7" t="s">
        <v>109</v>
      </c>
    </row>
    <row r="109" spans="2:65" s="1" customFormat="1" ht="6.95" customHeight="1" x14ac:dyDescent="0.2">
      <c r="B109" s="20"/>
      <c r="C109" s="115"/>
      <c r="D109" s="115"/>
      <c r="E109" s="115"/>
      <c r="F109" s="115"/>
      <c r="G109" s="115"/>
      <c r="H109" s="115"/>
      <c r="I109" s="115"/>
      <c r="J109" s="115"/>
      <c r="K109" s="21"/>
      <c r="L109" s="17"/>
    </row>
    <row r="110" spans="2:65" x14ac:dyDescent="0.2">
      <c r="C110" s="36"/>
      <c r="D110" s="36"/>
      <c r="E110" s="36"/>
      <c r="F110" s="36"/>
      <c r="G110" s="36"/>
      <c r="H110" s="36"/>
      <c r="I110" s="36"/>
      <c r="J110" s="36"/>
    </row>
  </sheetData>
  <sheetProtection algorithmName="SHA-512" hashValue="NoDFcTi1SlbacOB3M5VBMunm8CeAuWBZ9cUbkLwo5tEYnYoTKy0UT6rS8DION66Off7Zh13sRTy3AGJ3y0FQhw==" saltValue="EGNZBM/OFxZev99am3nS8A==" spinCount="100000" sheet="1" objects="1" scenarios="1"/>
  <autoFilter ref="C85:K108"/>
  <mergeCells count="6">
    <mergeCell ref="E78:H78"/>
    <mergeCell ref="L2:V2"/>
    <mergeCell ref="E7:H7"/>
    <mergeCell ref="E16:H16"/>
    <mergeCell ref="E25:H25"/>
    <mergeCell ref="E48:H48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84 - Preložka kabeláže zo...</vt:lpstr>
      <vt:lpstr>'84 - Preložka kabeláže zo...'!Názvy_tlače</vt:lpstr>
      <vt:lpstr>'84 - Preložka kabeláže zo...'!Oblasť_tlače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EU</cp:lastModifiedBy>
  <cp:lastPrinted>2020-01-22T10:26:21Z</cp:lastPrinted>
  <dcterms:created xsi:type="dcterms:W3CDTF">2019-06-21T07:43:19Z</dcterms:created>
  <dcterms:modified xsi:type="dcterms:W3CDTF">2020-03-06T10:58:59Z</dcterms:modified>
</cp:coreProperties>
</file>