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-120" yWindow="-120" windowWidth="29040" windowHeight="15840"/>
  </bookViews>
  <sheets>
    <sheet name="0025 - opravy omietok" sheetId="2" r:id="rId1"/>
  </sheets>
  <definedNames>
    <definedName name="_xlnm._FilterDatabase" localSheetId="0" hidden="1">'0025 - opravy omietok'!$C$70:$K$89</definedName>
    <definedName name="_xlnm.Print_Titles" localSheetId="0">'0025 - opravy omietok'!$70:$70</definedName>
    <definedName name="_xlnm.Print_Area" localSheetId="0">'0025 - opravy omietok'!$C$4:$J$24,'0025 - opravy omietok'!$C$29:$J$54,'0025 - opravy omietok'!$C$60:$K$89</definedName>
  </definedNames>
  <calcPr calcId="191029"/>
</workbook>
</file>

<file path=xl/calcChain.xml><?xml version="1.0" encoding="utf-8"?>
<calcChain xmlns="http://schemas.openxmlformats.org/spreadsheetml/2006/main">
  <c r="H76" i="2" l="1"/>
  <c r="H75" i="2"/>
  <c r="J21" i="2" l="1"/>
  <c r="J20" i="2"/>
  <c r="J19" i="2"/>
  <c r="BI89" i="2"/>
  <c r="BH89" i="2"/>
  <c r="BG89" i="2"/>
  <c r="BE89" i="2"/>
  <c r="T89" i="2"/>
  <c r="T88" i="2"/>
  <c r="T87" i="2"/>
  <c r="R89" i="2"/>
  <c r="R88" i="2" s="1"/>
  <c r="R87" i="2" s="1"/>
  <c r="P89" i="2"/>
  <c r="P88" i="2" s="1"/>
  <c r="P87" i="2" s="1"/>
  <c r="BI86" i="2"/>
  <c r="BH86" i="2"/>
  <c r="BG86" i="2"/>
  <c r="BE86" i="2"/>
  <c r="T86" i="2"/>
  <c r="T85" i="2" s="1"/>
  <c r="T84" i="2" s="1"/>
  <c r="R86" i="2"/>
  <c r="R85" i="2" s="1"/>
  <c r="R84" i="2" s="1"/>
  <c r="P86" i="2"/>
  <c r="P85" i="2" s="1"/>
  <c r="P84" i="2" s="1"/>
  <c r="BI83" i="2"/>
  <c r="BH83" i="2"/>
  <c r="BG83" i="2"/>
  <c r="BE83" i="2"/>
  <c r="T83" i="2"/>
  <c r="T82" i="2" s="1"/>
  <c r="R83" i="2"/>
  <c r="R82" i="2"/>
  <c r="P83" i="2"/>
  <c r="P82" i="2" s="1"/>
  <c r="BI81" i="2"/>
  <c r="BH81" i="2"/>
  <c r="BG81" i="2"/>
  <c r="BE81" i="2"/>
  <c r="T81" i="2"/>
  <c r="R81" i="2"/>
  <c r="P81" i="2"/>
  <c r="BI80" i="2"/>
  <c r="BH80" i="2"/>
  <c r="BG80" i="2"/>
  <c r="BE80" i="2"/>
  <c r="T80" i="2"/>
  <c r="R80" i="2"/>
  <c r="P80" i="2"/>
  <c r="BI79" i="2"/>
  <c r="BH79" i="2"/>
  <c r="BG79" i="2"/>
  <c r="BE79" i="2"/>
  <c r="T79" i="2"/>
  <c r="R79" i="2"/>
  <c r="P79" i="2"/>
  <c r="BI78" i="2"/>
  <c r="BH78" i="2"/>
  <c r="BG78" i="2"/>
  <c r="BE78" i="2"/>
  <c r="T78" i="2"/>
  <c r="R78" i="2"/>
  <c r="P78" i="2"/>
  <c r="BI76" i="2"/>
  <c r="BH76" i="2"/>
  <c r="BG76" i="2"/>
  <c r="BE76" i="2"/>
  <c r="T76" i="2"/>
  <c r="R76" i="2"/>
  <c r="P76" i="2"/>
  <c r="BI75" i="2"/>
  <c r="BH75" i="2"/>
  <c r="BG75" i="2"/>
  <c r="BE75" i="2"/>
  <c r="T75" i="2"/>
  <c r="R75" i="2"/>
  <c r="P75" i="2"/>
  <c r="BI74" i="2"/>
  <c r="BH74" i="2"/>
  <c r="BG74" i="2"/>
  <c r="BE74" i="2"/>
  <c r="T74" i="2"/>
  <c r="R74" i="2"/>
  <c r="P74" i="2"/>
  <c r="E63" i="2"/>
  <c r="J13" i="2"/>
  <c r="E32" i="2"/>
  <c r="J89" i="2"/>
  <c r="J86" i="2"/>
  <c r="BK80" i="2"/>
  <c r="J80" i="2"/>
  <c r="BK79" i="2"/>
  <c r="J79" i="2"/>
  <c r="J78" i="2"/>
  <c r="BK76" i="2"/>
  <c r="J75" i="2"/>
  <c r="BK74" i="2"/>
  <c r="BK89" i="2"/>
  <c r="BK81" i="2"/>
  <c r="J81" i="2"/>
  <c r="BK78" i="2"/>
  <c r="J76" i="2"/>
  <c r="BK75" i="2"/>
  <c r="J74" i="2"/>
  <c r="BK86" i="2"/>
  <c r="BK83" i="2"/>
  <c r="J83" i="2"/>
  <c r="BK77" i="2" l="1"/>
  <c r="J77" i="2" s="1"/>
  <c r="J44" i="2" s="1"/>
  <c r="R77" i="2"/>
  <c r="BK73" i="2"/>
  <c r="J73" i="2" s="1"/>
  <c r="J43" i="2" s="1"/>
  <c r="P73" i="2"/>
  <c r="R73" i="2"/>
  <c r="T73" i="2"/>
  <c r="T77" i="2"/>
  <c r="P77" i="2"/>
  <c r="BF89" i="2"/>
  <c r="BF81" i="2"/>
  <c r="BF86" i="2"/>
  <c r="BF74" i="2"/>
  <c r="BF75" i="2"/>
  <c r="BK82" i="2"/>
  <c r="J82" i="2" s="1"/>
  <c r="J45" i="2" s="1"/>
  <c r="BK85" i="2"/>
  <c r="J85" i="2" s="1"/>
  <c r="J47" i="2" s="1"/>
  <c r="BK88" i="2"/>
  <c r="BK87" i="2"/>
  <c r="J87" i="2" s="1"/>
  <c r="J48" i="2" s="1"/>
  <c r="BF76" i="2"/>
  <c r="BF78" i="2"/>
  <c r="BF79" i="2"/>
  <c r="BF80" i="2"/>
  <c r="BF83" i="2"/>
  <c r="F19" i="2"/>
  <c r="F21" i="2"/>
  <c r="F17" i="2"/>
  <c r="F20" i="2"/>
  <c r="J17" i="2"/>
  <c r="R72" i="2" l="1"/>
  <c r="R71" i="2" s="1"/>
  <c r="T72" i="2"/>
  <c r="T71" i="2"/>
  <c r="P72" i="2"/>
  <c r="P71" i="2" s="1"/>
  <c r="J88" i="2"/>
  <c r="J49" i="2" s="1"/>
  <c r="BK72" i="2"/>
  <c r="J72" i="2" s="1"/>
  <c r="J42" i="2" s="1"/>
  <c r="BK84" i="2"/>
  <c r="J84" i="2" s="1"/>
  <c r="J46" i="2" s="1"/>
  <c r="J18" i="2"/>
  <c r="F18" i="2"/>
  <c r="BK71" i="2" l="1"/>
  <c r="J71" i="2" s="1"/>
  <c r="J41" i="2" s="1"/>
  <c r="J54" i="2" s="1"/>
  <c r="J12" i="2" l="1"/>
  <c r="J14" i="2" s="1"/>
  <c r="J23" i="2" l="1"/>
</calcChain>
</file>

<file path=xl/sharedStrings.xml><?xml version="1.0" encoding="utf-8"?>
<sst xmlns="http://schemas.openxmlformats.org/spreadsheetml/2006/main" count="271" uniqueCount="122">
  <si>
    <t/>
  </si>
  <si>
    <t>False</t>
  </si>
  <si>
    <t>{10d63718-e5ef-472e-8e59-54be4a4c8e38}</t>
  </si>
  <si>
    <t>&gt;&gt;  skryté stĺpce  &lt;&lt;</t>
  </si>
  <si>
    <t>v ---  nižšie sa nachádzajú doplnkové a pomocné údaje k zostavám  --- v</t>
  </si>
  <si>
    <t>Stavba:</t>
  </si>
  <si>
    <t>Miesto:</t>
  </si>
  <si>
    <t>Dátum:</t>
  </si>
  <si>
    <t>Objednávateľ:</t>
  </si>
  <si>
    <t>Zhotoviteľ:</t>
  </si>
  <si>
    <t>Projektant:</t>
  </si>
  <si>
    <t>Spracovateľ: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</si>
  <si>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</si>
  <si>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</si>
  <si>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</si>
  <si>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</si>
  <si>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</si>
  <si>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</si>
  <si>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</si>
  <si>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</si>
  <si>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</si>
  <si>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</si>
  <si>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</si>
  <si>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</si>
  <si>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</si>
  <si>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Kód</t>
  </si>
  <si>
    <t>Popis</t>
  </si>
  <si>
    <t>Typ</t>
  </si>
  <si>
    <t>D</t>
  </si>
  <si>
    <t>0</t>
  </si>
  <si>
    <t>1</t>
  </si>
  <si>
    <t>Celkové náklady za stavbu 1) + 2)</t>
  </si>
  <si>
    <t>Náklady z rozpočtu</t>
  </si>
  <si>
    <t>Ostatné náklady</t>
  </si>
  <si>
    <t>Kód dielu - Popis</t>
  </si>
  <si>
    <t>Cena celkom [EUR]</t>
  </si>
  <si>
    <t>1) Náklady z rozpočtu</t>
  </si>
  <si>
    <t>-1</t>
  </si>
  <si>
    <t>HSV - Práce a dodávky HSV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</si>
  <si>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</si>
  <si>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</si>
  <si>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</si>
  <si>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</si>
  <si>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733 - Ústredné kúrenie - rozvodné potrubie</t>
  </si>
  <si>
    <t>M - Práce a dodávky M</t>
  </si>
  <si>
    <t xml:space="preserve">    21-M - Elektromontáže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</si>
  <si>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</si>
  <si>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</si>
  <si>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</si>
  <si>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</si>
  <si>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</si>
  <si>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</si>
  <si>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</si>
  <si>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</si>
  <si>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</si>
  <si>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</si>
  <si>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</si>
  <si>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</si>
  <si>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</si>
  <si>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</si>
  <si>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6</t>
  </si>
  <si>
    <t>Úpravy povrchov, podlahy, osadenie</t>
  </si>
  <si>
    <t>2</t>
  </si>
  <si>
    <t>K</t>
  </si>
  <si>
    <t>611460242.S</t>
  </si>
  <si>
    <t>Vnútorná omietka stropov vápennocementová jadrová (hrubá), hr. 15 mm</t>
  </si>
  <si>
    <t>m2</t>
  </si>
  <si>
    <t>4</t>
  </si>
  <si>
    <t>104907630</t>
  </si>
  <si>
    <t>3</t>
  </si>
  <si>
    <t>611460383.S</t>
  </si>
  <si>
    <t>Vnútorná omietka stropov vápennocementová štuková (jemná), hr. 3 mm</t>
  </si>
  <si>
    <t>-246161284</t>
  </si>
  <si>
    <t>611461115</t>
  </si>
  <si>
    <t>775007217</t>
  </si>
  <si>
    <t>9</t>
  </si>
  <si>
    <t>Ostatné konštrukcie a práce-búranie</t>
  </si>
  <si>
    <t>941955004.S</t>
  </si>
  <si>
    <t>Lešenie ľahké pracovné pomocné s výškou lešeňovej podlahy nad 2,50 do 3,5 m</t>
  </si>
  <si>
    <t>-1876140853</t>
  </si>
  <si>
    <t>5</t>
  </si>
  <si>
    <t>941955102.S</t>
  </si>
  <si>
    <t>Lešenie ľahké pracovné v schodisku plochy do 6 m2, s výškou lešeňovej podlahy nad 1,50 do 3,5 m</t>
  </si>
  <si>
    <t>440330199</t>
  </si>
  <si>
    <t>10</t>
  </si>
  <si>
    <t>978011191</t>
  </si>
  <si>
    <t>Otlčenie omietok stropov vnútorných vápenných alebo vápennocementových v rozsahu do 100 %,  -0,05000t</t>
  </si>
  <si>
    <t>1521908134</t>
  </si>
  <si>
    <t>11</t>
  </si>
  <si>
    <t>978015291</t>
  </si>
  <si>
    <t>Otlčenie omietok vonkajších priečelí jednoduchých, s vyškriabaním škár, očistením muriva, v rozsahu do 100 %,  -0,05900t</t>
  </si>
  <si>
    <t>-2006508162</t>
  </si>
  <si>
    <t>99</t>
  </si>
  <si>
    <t>Presun hmôt HSV</t>
  </si>
  <si>
    <t>999281111</t>
  </si>
  <si>
    <t>Presun hmôt pre opravy a údržbu objektov vrátane vonkajších plášťov výšky do 25 m</t>
  </si>
  <si>
    <t>t</t>
  </si>
  <si>
    <t>-18321521</t>
  </si>
  <si>
    <t>PSV</t>
  </si>
  <si>
    <t>Práce a dodávky PSV</t>
  </si>
  <si>
    <t>733</t>
  </si>
  <si>
    <t>Ústredné kúrenie - rozvodné potrubie</t>
  </si>
  <si>
    <t>8</t>
  </si>
  <si>
    <t>733110803</t>
  </si>
  <si>
    <t>D+M uchytenia radiátora</t>
  </si>
  <si>
    <t>súb.</t>
  </si>
  <si>
    <t>16</t>
  </si>
  <si>
    <t>-783961202</t>
  </si>
  <si>
    <t>M</t>
  </si>
  <si>
    <t>Práce a dodávky M</t>
  </si>
  <si>
    <t>21-M</t>
  </si>
  <si>
    <t>Elektromontáže</t>
  </si>
  <si>
    <t>7</t>
  </si>
  <si>
    <t>210010002</t>
  </si>
  <si>
    <t>Demontaž a spätná montáž svietidla</t>
  </si>
  <si>
    <t>ks</t>
  </si>
  <si>
    <t>64</t>
  </si>
  <si>
    <t>742028555</t>
  </si>
  <si>
    <t>oprava omietok V2</t>
  </si>
  <si>
    <t xml:space="preserve">2) Ostatné náklady </t>
  </si>
  <si>
    <t>Príprava vnútorného podkladu stropov , penetračný náter  BetonKontakt</t>
  </si>
  <si>
    <t>Výkaz - výmer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</si>
</sst>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20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3366FF"/>
      <name val="Arial CE"/>
    </font>
    <font>
      <b/>
      <sz val="14"/>
      <name val="Arial CE"/>
    </font>
    <font>
      <sz val="10"/>
      <color rgb="FF464646"/>
      <name val="Arial CE"/>
    </font>
    <font>
      <b/>
      <sz val="10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D2D2D2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Protection="1"/>
    <xf numFmtId="165" fontId="2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0" fillId="0" borderId="0" xfId="0" applyFont="1" applyAlignment="1" applyProtection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9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ont="1" applyAlignment="1" applyProtection="1">
      <alignment vertical="center" wrapText="1"/>
    </xf>
    <xf numFmtId="0" fontId="0" fillId="0" borderId="3" xfId="0" applyFont="1" applyBorder="1" applyAlignment="1" applyProtection="1">
      <alignment vertical="center" wrapText="1"/>
    </xf>
    <xf numFmtId="0" fontId="0" fillId="0" borderId="3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10" xfId="0" applyFont="1" applyBorder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4" fontId="2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4" fontId="15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horizontal="left" vertical="center"/>
    </xf>
    <xf numFmtId="4" fontId="1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horizontal="right" vertical="center"/>
    </xf>
    <xf numFmtId="0" fontId="0" fillId="3" borderId="0" xfId="0" applyFont="1" applyFill="1" applyAlignment="1" applyProtection="1">
      <alignment vertical="center"/>
    </xf>
    <xf numFmtId="0" fontId="4" fillId="3" borderId="4" xfId="0" applyFont="1" applyFill="1" applyBorder="1" applyAlignment="1" applyProtection="1">
      <alignment horizontal="left" vertical="center"/>
    </xf>
    <xf numFmtId="0" fontId="0" fillId="3" borderId="5" xfId="0" applyFont="1" applyFill="1" applyBorder="1" applyAlignment="1" applyProtection="1">
      <alignment vertical="center"/>
    </xf>
    <xf numFmtId="0" fontId="4" fillId="3" borderId="5" xfId="0" applyFont="1" applyFill="1" applyBorder="1" applyAlignment="1" applyProtection="1">
      <alignment horizontal="right" vertical="center"/>
    </xf>
    <xf numFmtId="0" fontId="4" fillId="3" borderId="5" xfId="0" applyFont="1" applyFill="1" applyBorder="1" applyAlignment="1" applyProtection="1">
      <alignment horizontal="center" vertical="center"/>
    </xf>
    <xf numFmtId="4" fontId="4" fillId="3" borderId="5" xfId="0" applyNumberFormat="1" applyFont="1" applyFill="1" applyBorder="1" applyAlignment="1" applyProtection="1">
      <alignment vertical="center"/>
    </xf>
    <xf numFmtId="0" fontId="0" fillId="3" borderId="6" xfId="0" applyFont="1" applyFill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13" fillId="3" borderId="0" xfId="0" applyFont="1" applyFill="1" applyAlignment="1" applyProtection="1">
      <alignment horizontal="left" vertical="center"/>
    </xf>
    <xf numFmtId="0" fontId="13" fillId="3" borderId="0" xfId="0" applyFont="1" applyFill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0" fontId="5" fillId="0" borderId="18" xfId="0" applyFont="1" applyBorder="1" applyAlignment="1" applyProtection="1">
      <alignment horizontal="left" vertical="center"/>
    </xf>
    <xf numFmtId="0" fontId="5" fillId="0" borderId="18" xfId="0" applyFont="1" applyBorder="1" applyAlignment="1" applyProtection="1">
      <alignment vertical="center"/>
    </xf>
    <xf numFmtId="4" fontId="5" fillId="0" borderId="18" xfId="0" applyNumberFormat="1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6" fillId="0" borderId="18" xfId="0" applyFont="1" applyBorder="1" applyAlignment="1" applyProtection="1">
      <alignment horizontal="left" vertical="center"/>
    </xf>
    <xf numFmtId="0" fontId="6" fillId="0" borderId="18" xfId="0" applyFont="1" applyBorder="1" applyAlignment="1" applyProtection="1">
      <alignment vertical="center"/>
    </xf>
    <xf numFmtId="4" fontId="6" fillId="0" borderId="18" xfId="0" applyNumberFormat="1" applyFont="1" applyBorder="1" applyAlignment="1" applyProtection="1">
      <alignment vertical="center"/>
    </xf>
    <xf numFmtId="0" fontId="14" fillId="0" borderId="0" xfId="0" applyFont="1" applyAlignment="1" applyProtection="1">
      <alignment horizontal="center" vertical="center"/>
    </xf>
    <xf numFmtId="0" fontId="15" fillId="3" borderId="0" xfId="0" applyFont="1" applyFill="1" applyAlignment="1" applyProtection="1">
      <alignment horizontal="left" vertical="center"/>
    </xf>
    <xf numFmtId="4" fontId="15" fillId="3" borderId="0" xfId="0" applyNumberFormat="1" applyFont="1" applyFill="1" applyAlignment="1" applyProtection="1">
      <alignment vertical="center"/>
    </xf>
    <xf numFmtId="0" fontId="0" fillId="0" borderId="7" xfId="0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0" fillId="0" borderId="0" xfId="0" applyFont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3" fillId="3" borderId="14" xfId="0" applyFont="1" applyFill="1" applyBorder="1" applyAlignment="1" applyProtection="1">
      <alignment horizontal="center" vertical="center" wrapText="1"/>
    </xf>
    <xf numFmtId="0" fontId="13" fillId="3" borderId="15" xfId="0" applyFont="1" applyFill="1" applyBorder="1" applyAlignment="1" applyProtection="1">
      <alignment horizontal="center" vertical="center" wrapText="1"/>
    </xf>
    <xf numFmtId="0" fontId="13" fillId="3" borderId="16" xfId="0" applyFont="1" applyFill="1" applyBorder="1" applyAlignment="1" applyProtection="1">
      <alignment horizontal="center" vertical="center" wrapText="1"/>
    </xf>
    <xf numFmtId="0" fontId="13" fillId="3" borderId="0" xfId="0" applyFont="1" applyFill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14" fillId="0" borderId="14" xfId="0" applyFont="1" applyBorder="1" applyAlignment="1" applyProtection="1">
      <alignment horizontal="center" vertical="center" wrapText="1"/>
    </xf>
    <xf numFmtId="0" fontId="14" fillId="0" borderId="15" xfId="0" applyFont="1" applyBorder="1" applyAlignment="1" applyProtection="1">
      <alignment horizontal="center" vertical="center" wrapText="1"/>
    </xf>
    <xf numFmtId="0" fontId="14" fillId="0" borderId="16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5" fillId="0" borderId="0" xfId="0" applyFont="1" applyAlignment="1" applyProtection="1">
      <alignment horizontal="left" vertical="center"/>
    </xf>
    <xf numFmtId="167" fontId="15" fillId="0" borderId="0" xfId="0" applyNumberFormat="1" applyFont="1" applyAlignment="1" applyProtection="1"/>
    <xf numFmtId="0" fontId="0" fillId="0" borderId="9" xfId="0" applyFont="1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166" fontId="18" fillId="0" borderId="10" xfId="0" applyNumberFormat="1" applyFont="1" applyBorder="1" applyAlignment="1" applyProtection="1"/>
    <xf numFmtId="166" fontId="18" fillId="0" borderId="11" xfId="0" applyNumberFormat="1" applyFont="1" applyBorder="1" applyAlignment="1" applyProtection="1"/>
    <xf numFmtId="167" fontId="19" fillId="0" borderId="0" xfId="0" applyNumberFormat="1" applyFont="1" applyAlignment="1" applyProtection="1">
      <alignment vertical="center"/>
    </xf>
    <xf numFmtId="0" fontId="7" fillId="0" borderId="0" xfId="0" applyFont="1" applyAlignment="1" applyProtection="1"/>
    <xf numFmtId="0" fontId="7" fillId="0" borderId="3" xfId="0" applyFont="1" applyBorder="1" applyAlignment="1" applyProtection="1"/>
    <xf numFmtId="0" fontId="7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167" fontId="5" fillId="0" borderId="0" xfId="0" applyNumberFormat="1" applyFont="1" applyAlignment="1" applyProtection="1"/>
    <xf numFmtId="0" fontId="7" fillId="0" borderId="12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3" xfId="0" applyNumberFormat="1" applyFont="1" applyBorder="1" applyAlignment="1" applyProtection="1"/>
    <xf numFmtId="0" fontId="7" fillId="0" borderId="0" xfId="0" applyFont="1" applyAlignment="1" applyProtection="1">
      <alignment horizontal="center"/>
    </xf>
    <xf numFmtId="167" fontId="7" fillId="0" borderId="0" xfId="0" applyNumberFormat="1" applyFont="1" applyAlignment="1" applyProtection="1">
      <alignment vertical="center"/>
    </xf>
    <xf numFmtId="0" fontId="6" fillId="0" borderId="0" xfId="0" applyFont="1" applyAlignment="1" applyProtection="1">
      <alignment horizontal="left"/>
    </xf>
    <xf numFmtId="167" fontId="6" fillId="0" borderId="0" xfId="0" applyNumberFormat="1" applyFont="1" applyAlignment="1" applyProtection="1"/>
    <xf numFmtId="0" fontId="13" fillId="0" borderId="20" xfId="0" applyFont="1" applyBorder="1" applyAlignment="1" applyProtection="1">
      <alignment horizontal="center" vertical="center"/>
    </xf>
    <xf numFmtId="49" fontId="13" fillId="0" borderId="20" xfId="0" applyNumberFormat="1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center" vertical="center" wrapText="1"/>
    </xf>
    <xf numFmtId="167" fontId="13" fillId="0" borderId="20" xfId="0" applyNumberFormat="1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14" fillId="0" borderId="12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center" vertical="center"/>
    </xf>
    <xf numFmtId="166" fontId="14" fillId="0" borderId="0" xfId="0" applyNumberFormat="1" applyFont="1" applyBorder="1" applyAlignment="1" applyProtection="1">
      <alignment vertical="center"/>
    </xf>
    <xf numFmtId="166" fontId="14" fillId="0" borderId="13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left" vertical="center"/>
    </xf>
    <xf numFmtId="4" fontId="0" fillId="0" borderId="0" xfId="0" applyNumberFormat="1" applyFont="1" applyAlignment="1" applyProtection="1">
      <alignment vertical="center"/>
    </xf>
    <xf numFmtId="167" fontId="0" fillId="0" borderId="0" xfId="0" applyNumberFormat="1" applyFont="1" applyAlignment="1" applyProtection="1">
      <alignment vertical="center"/>
    </xf>
    <xf numFmtId="0" fontId="14" fillId="0" borderId="17" xfId="0" applyFont="1" applyBorder="1" applyAlignment="1" applyProtection="1">
      <alignment horizontal="left" vertical="center"/>
    </xf>
    <xf numFmtId="0" fontId="14" fillId="0" borderId="18" xfId="0" applyFont="1" applyBorder="1" applyAlignment="1" applyProtection="1">
      <alignment horizontal="center" vertical="center"/>
    </xf>
    <xf numFmtId="166" fontId="14" fillId="0" borderId="18" xfId="0" applyNumberFormat="1" applyFont="1" applyBorder="1" applyAlignment="1" applyProtection="1">
      <alignment vertical="center"/>
    </xf>
    <xf numFmtId="166" fontId="14" fillId="0" borderId="19" xfId="0" applyNumberFormat="1" applyFont="1" applyBorder="1" applyAlignment="1" applyProtection="1">
      <alignment vertical="center"/>
    </xf>
    <xf numFmtId="167" fontId="13" fillId="4" borderId="20" xfId="0" applyNumberFormat="1" applyFont="1" applyFill="1" applyBorder="1" applyAlignment="1" applyProtection="1">
      <alignment vertical="center"/>
      <protection locked="0"/>
    </xf>
    <xf numFmtId="4" fontId="17" fillId="4" borderId="21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</xf>
    <xf numFmtId="0" fontId="8" fillId="2" borderId="0" xfId="0" applyFont="1" applyFill="1" applyAlignment="1" applyProtection="1">
      <alignment horizontal="center" vertical="center"/>
    </xf>
    <xf numFmtId="0" fontId="0" fillId="0" borderId="0" xfId="0" applyProtection="1"/>
    <xf numFmtId="0" fontId="2" fillId="0" borderId="0" xfId="0" applyFont="1" applyAlignment="1" applyProtection="1">
      <alignment horizontal="left" vertical="center" wrapText="1"/>
    </xf>
  </cellXfs>
  <cellStyles count="1"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90"/>
  <sheetViews>
    <sheetView showGridLines="0" tabSelected="1" workbookViewId="0">
      <selection activeCell="F81" sqref="F81"/>
    </sheetView>
  </sheetViews>
  <sheetFormatPr defaultColWidth="8.83203125"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32" max="43" width="8.83203125" style="1"/>
    <col min="44" max="65" width="9.33203125" style="1" hidden="1"/>
    <col min="66" max="16384" width="8.83203125" style="1"/>
  </cols>
  <sheetData>
    <row r="2" spans="1:46" ht="36.950000000000003" customHeight="1" x14ac:dyDescent="0.2">
      <c r="L2" s="110" t="s">
        <v>3</v>
      </c>
      <c r="M2" s="111"/>
      <c r="N2" s="111"/>
      <c r="O2" s="111"/>
      <c r="P2" s="111"/>
      <c r="Q2" s="111"/>
      <c r="R2" s="111"/>
      <c r="S2" s="111"/>
      <c r="T2" s="111"/>
      <c r="U2" s="111"/>
      <c r="V2" s="111"/>
      <c r="AT2" s="4" t="s">
        <v>2</v>
      </c>
    </row>
    <row r="3" spans="1:46" ht="6.95" customHeight="1" x14ac:dyDescent="0.2">
      <c r="B3" s="5"/>
      <c r="C3" s="6"/>
      <c r="D3" s="6"/>
      <c r="E3" s="6"/>
      <c r="F3" s="6"/>
      <c r="G3" s="6"/>
      <c r="H3" s="6"/>
      <c r="I3" s="6"/>
      <c r="J3" s="6"/>
      <c r="K3" s="6"/>
      <c r="L3" s="7"/>
      <c r="AT3" s="4" t="s">
        <v>29</v>
      </c>
    </row>
    <row r="4" spans="1:46" ht="24.95" customHeight="1" x14ac:dyDescent="0.2">
      <c r="B4" s="7"/>
      <c r="D4" s="8" t="s">
        <v>121</v>
      </c>
      <c r="L4" s="7"/>
      <c r="M4" s="9" t="s">
        <v>4</v>
      </c>
      <c r="AT4" s="4" t="s">
        <v>1</v>
      </c>
    </row>
    <row r="5" spans="1:46" ht="6.95" customHeight="1" x14ac:dyDescent="0.2">
      <c r="B5" s="7"/>
      <c r="L5" s="7"/>
    </row>
    <row r="6" spans="1:46" s="14" customFormat="1" ht="12" customHeight="1" x14ac:dyDescent="0.2">
      <c r="A6" s="10"/>
      <c r="B6" s="11"/>
      <c r="C6" s="10"/>
      <c r="D6" s="12" t="s">
        <v>5</v>
      </c>
      <c r="E6" s="10"/>
      <c r="F6" s="10"/>
      <c r="G6" s="10"/>
      <c r="H6" s="10"/>
      <c r="I6" s="10"/>
      <c r="J6" s="10"/>
      <c r="K6" s="10"/>
      <c r="L6" s="13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46" s="14" customFormat="1" ht="16.5" customHeight="1" x14ac:dyDescent="0.2">
      <c r="A7" s="10"/>
      <c r="B7" s="11"/>
      <c r="C7" s="10"/>
      <c r="D7" s="10"/>
      <c r="E7" s="108" t="s">
        <v>118</v>
      </c>
      <c r="F7" s="109"/>
      <c r="G7" s="109"/>
      <c r="H7" s="109"/>
      <c r="I7" s="10"/>
      <c r="J7" s="10"/>
      <c r="K7" s="10"/>
      <c r="L7" s="13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46" s="14" customFormat="1" x14ac:dyDescent="0.2">
      <c r="A8" s="10"/>
      <c r="B8" s="11"/>
      <c r="C8" s="10"/>
      <c r="D8" s="10"/>
      <c r="E8" s="10"/>
      <c r="F8" s="10"/>
      <c r="G8" s="10"/>
      <c r="H8" s="10"/>
      <c r="I8" s="10"/>
      <c r="J8" s="10"/>
      <c r="K8" s="10"/>
      <c r="L8" s="13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</row>
    <row r="9" spans="1:46" s="18" customFormat="1" ht="16.5" customHeight="1" x14ac:dyDescent="0.2">
      <c r="A9" s="15"/>
      <c r="B9" s="16"/>
      <c r="C9" s="15"/>
      <c r="D9" s="15"/>
      <c r="E9" s="112" t="s">
        <v>0</v>
      </c>
      <c r="F9" s="112"/>
      <c r="G9" s="112"/>
      <c r="H9" s="112"/>
      <c r="I9" s="15"/>
      <c r="J9" s="15"/>
      <c r="K9" s="15"/>
      <c r="L9" s="17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</row>
    <row r="10" spans="1:46" s="14" customFormat="1" ht="6.95" customHeight="1" x14ac:dyDescent="0.2">
      <c r="A10" s="10"/>
      <c r="B10" s="11"/>
      <c r="C10" s="10"/>
      <c r="D10" s="10"/>
      <c r="E10" s="10"/>
      <c r="F10" s="10"/>
      <c r="G10" s="10"/>
      <c r="H10" s="10"/>
      <c r="I10" s="10"/>
      <c r="J10" s="10"/>
      <c r="K10" s="10"/>
      <c r="L10" s="13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</row>
    <row r="11" spans="1:46" s="14" customFormat="1" ht="6.95" customHeight="1" x14ac:dyDescent="0.2">
      <c r="A11" s="10"/>
      <c r="B11" s="11"/>
      <c r="C11" s="10"/>
      <c r="D11" s="19"/>
      <c r="E11" s="19"/>
      <c r="F11" s="19"/>
      <c r="G11" s="19"/>
      <c r="H11" s="19"/>
      <c r="I11" s="19"/>
      <c r="J11" s="19"/>
      <c r="K11" s="19"/>
      <c r="L11" s="13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spans="1:46" s="14" customFormat="1" ht="14.45" customHeight="1" x14ac:dyDescent="0.2">
      <c r="A12" s="10"/>
      <c r="B12" s="11"/>
      <c r="C12" s="10"/>
      <c r="D12" s="20" t="s">
        <v>32</v>
      </c>
      <c r="E12" s="10"/>
      <c r="F12" s="10"/>
      <c r="G12" s="10"/>
      <c r="H12" s="10"/>
      <c r="I12" s="10"/>
      <c r="J12" s="21">
        <f>J41</f>
        <v>0</v>
      </c>
      <c r="K12" s="10"/>
      <c r="L12" s="13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</row>
    <row r="13" spans="1:46" s="14" customFormat="1" ht="14.45" customHeight="1" x14ac:dyDescent="0.2">
      <c r="A13" s="10"/>
      <c r="B13" s="11"/>
      <c r="C13" s="10"/>
      <c r="D13" s="22" t="s">
        <v>33</v>
      </c>
      <c r="E13" s="10"/>
      <c r="F13" s="10"/>
      <c r="G13" s="10"/>
      <c r="H13" s="10"/>
      <c r="I13" s="10"/>
      <c r="J13" s="21">
        <f>J52</f>
        <v>0</v>
      </c>
      <c r="K13" s="10"/>
      <c r="L13" s="13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</row>
    <row r="14" spans="1:46" s="14" customFormat="1" ht="25.35" customHeight="1" x14ac:dyDescent="0.2">
      <c r="A14" s="10"/>
      <c r="B14" s="11"/>
      <c r="C14" s="10"/>
      <c r="D14" s="23" t="s">
        <v>12</v>
      </c>
      <c r="E14" s="10"/>
      <c r="F14" s="10"/>
      <c r="G14" s="10"/>
      <c r="H14" s="10"/>
      <c r="I14" s="10"/>
      <c r="J14" s="24">
        <f>ROUND(J12 + J13, 2)</f>
        <v>0</v>
      </c>
      <c r="K14" s="10"/>
      <c r="L14" s="13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</row>
    <row r="15" spans="1:46" s="14" customFormat="1" ht="6.95" customHeight="1" x14ac:dyDescent="0.2">
      <c r="A15" s="10"/>
      <c r="B15" s="11"/>
      <c r="C15" s="10"/>
      <c r="D15" s="19"/>
      <c r="E15" s="19"/>
      <c r="F15" s="19"/>
      <c r="G15" s="19"/>
      <c r="H15" s="19"/>
      <c r="I15" s="19"/>
      <c r="J15" s="19"/>
      <c r="K15" s="19"/>
      <c r="L15" s="13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</row>
    <row r="16" spans="1:46" s="14" customFormat="1" ht="14.45" customHeight="1" x14ac:dyDescent="0.2">
      <c r="A16" s="10"/>
      <c r="B16" s="11"/>
      <c r="C16" s="10"/>
      <c r="D16" s="10"/>
      <c r="E16" s="10"/>
      <c r="F16" s="25" t="s">
        <v>14</v>
      </c>
      <c r="G16" s="10"/>
      <c r="H16" s="10"/>
      <c r="I16" s="25" t="s">
        <v>13</v>
      </c>
      <c r="J16" s="25" t="s">
        <v>15</v>
      </c>
      <c r="K16" s="10"/>
      <c r="L16" s="13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</row>
    <row r="17" spans="1:31" s="14" customFormat="1" ht="14.45" customHeight="1" x14ac:dyDescent="0.2">
      <c r="A17" s="10"/>
      <c r="B17" s="11"/>
      <c r="C17" s="10"/>
      <c r="D17" s="26" t="s">
        <v>16</v>
      </c>
      <c r="E17" s="12" t="s">
        <v>17</v>
      </c>
      <c r="F17" s="27">
        <f>ROUND((SUM(BE52:BE53) + SUM(BE71:BE89)),  2)</f>
        <v>0</v>
      </c>
      <c r="G17" s="10"/>
      <c r="H17" s="10"/>
      <c r="I17" s="28">
        <v>0.2</v>
      </c>
      <c r="J17" s="27">
        <f>ROUND(((SUM(BE52:BE53) + SUM(BE71:BE89))*I17),  2)</f>
        <v>0</v>
      </c>
      <c r="K17" s="10"/>
      <c r="L17" s="13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</row>
    <row r="18" spans="1:31" s="14" customFormat="1" ht="14.45" customHeight="1" x14ac:dyDescent="0.2">
      <c r="A18" s="10"/>
      <c r="B18" s="11"/>
      <c r="C18" s="10"/>
      <c r="D18" s="10"/>
      <c r="E18" s="12" t="s">
        <v>18</v>
      </c>
      <c r="F18" s="27">
        <f>ROUND((SUM(BF52:BF53) + SUM(BF71:BF89)),  2)</f>
        <v>0</v>
      </c>
      <c r="G18" s="10"/>
      <c r="H18" s="10"/>
      <c r="I18" s="28">
        <v>0.2</v>
      </c>
      <c r="J18" s="27">
        <f>ROUND(((SUM(BF52:BF53) + SUM(BF71:BF89))*I18),  2)</f>
        <v>0</v>
      </c>
      <c r="K18" s="10"/>
      <c r="L18" s="13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</row>
    <row r="19" spans="1:31" s="14" customFormat="1" ht="14.45" hidden="1" customHeight="1" x14ac:dyDescent="0.2">
      <c r="A19" s="10"/>
      <c r="B19" s="11"/>
      <c r="C19" s="10"/>
      <c r="D19" s="10"/>
      <c r="E19" s="12" t="s">
        <v>19</v>
      </c>
      <c r="F19" s="27">
        <f>ROUND((SUM(BG52:BG53) + SUM(BG71:BG89)),  2)</f>
        <v>0</v>
      </c>
      <c r="G19" s="10"/>
      <c r="H19" s="10"/>
      <c r="I19" s="28">
        <v>0.2</v>
      </c>
      <c r="J19" s="27">
        <f>0</f>
        <v>0</v>
      </c>
      <c r="K19" s="10"/>
      <c r="L19" s="13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</row>
    <row r="20" spans="1:31" s="14" customFormat="1" ht="14.45" hidden="1" customHeight="1" x14ac:dyDescent="0.2">
      <c r="A20" s="10"/>
      <c r="B20" s="11"/>
      <c r="C20" s="10"/>
      <c r="D20" s="10"/>
      <c r="E20" s="12" t="s">
        <v>20</v>
      </c>
      <c r="F20" s="27">
        <f>ROUND((SUM(BH52:BH53) + SUM(BH71:BH89)),  2)</f>
        <v>0</v>
      </c>
      <c r="G20" s="10"/>
      <c r="H20" s="10"/>
      <c r="I20" s="28">
        <v>0.2</v>
      </c>
      <c r="J20" s="27">
        <f>0</f>
        <v>0</v>
      </c>
      <c r="K20" s="10"/>
      <c r="L20" s="13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</row>
    <row r="21" spans="1:31" s="14" customFormat="1" ht="14.45" hidden="1" customHeight="1" x14ac:dyDescent="0.2">
      <c r="A21" s="10"/>
      <c r="B21" s="11"/>
      <c r="C21" s="10"/>
      <c r="D21" s="10"/>
      <c r="E21" s="12" t="s">
        <v>21</v>
      </c>
      <c r="F21" s="27">
        <f>ROUND((SUM(BI52:BI53) + SUM(BI71:BI89)),  2)</f>
        <v>0</v>
      </c>
      <c r="G21" s="10"/>
      <c r="H21" s="10"/>
      <c r="I21" s="28">
        <v>0</v>
      </c>
      <c r="J21" s="27">
        <f>0</f>
        <v>0</v>
      </c>
      <c r="K21" s="10"/>
      <c r="L21" s="13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</row>
    <row r="22" spans="1:31" s="14" customFormat="1" ht="6.95" customHeight="1" x14ac:dyDescent="0.2">
      <c r="A22" s="10"/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3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</row>
    <row r="23" spans="1:31" s="14" customFormat="1" ht="25.35" customHeight="1" x14ac:dyDescent="0.2">
      <c r="A23" s="10"/>
      <c r="B23" s="11"/>
      <c r="C23" s="29"/>
      <c r="D23" s="30" t="s">
        <v>22</v>
      </c>
      <c r="E23" s="31"/>
      <c r="F23" s="31"/>
      <c r="G23" s="32" t="s">
        <v>23</v>
      </c>
      <c r="H23" s="33" t="s">
        <v>24</v>
      </c>
      <c r="I23" s="31"/>
      <c r="J23" s="34">
        <f>SUM(J14:J21)</f>
        <v>0</v>
      </c>
      <c r="K23" s="35"/>
      <c r="L23" s="13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</row>
    <row r="24" spans="1:31" s="14" customFormat="1" ht="14.45" customHeight="1" x14ac:dyDescent="0.2">
      <c r="A24" s="10"/>
      <c r="B24" s="11"/>
      <c r="C24" s="10"/>
      <c r="D24" s="10"/>
      <c r="E24" s="10"/>
      <c r="F24" s="10"/>
      <c r="G24" s="10"/>
      <c r="H24" s="10"/>
      <c r="I24" s="10"/>
      <c r="J24" s="10"/>
      <c r="K24" s="10"/>
      <c r="L24" s="13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</row>
    <row r="28" spans="1:31" s="14" customFormat="1" ht="6.95" customHeight="1" x14ac:dyDescent="0.2">
      <c r="A28" s="10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13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</row>
    <row r="29" spans="1:31" s="14" customFormat="1" ht="24.95" customHeight="1" x14ac:dyDescent="0.2">
      <c r="A29" s="10"/>
      <c r="B29" s="11"/>
      <c r="C29" s="8" t="s">
        <v>121</v>
      </c>
      <c r="D29" s="10"/>
      <c r="E29" s="10"/>
      <c r="F29" s="10"/>
      <c r="G29" s="10"/>
      <c r="H29" s="10"/>
      <c r="I29" s="10"/>
      <c r="J29" s="10"/>
      <c r="K29" s="10"/>
      <c r="L29" s="13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</row>
    <row r="30" spans="1:31" s="14" customFormat="1" ht="6.95" customHeight="1" x14ac:dyDescent="0.2">
      <c r="A30" s="10"/>
      <c r="B30" s="11"/>
      <c r="C30" s="10"/>
      <c r="D30" s="10"/>
      <c r="E30" s="10"/>
      <c r="F30" s="10"/>
      <c r="G30" s="10"/>
      <c r="H30" s="10"/>
      <c r="I30" s="10"/>
      <c r="J30" s="10"/>
      <c r="K30" s="10"/>
      <c r="L30" s="13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</row>
    <row r="31" spans="1:31" s="14" customFormat="1" ht="12" customHeight="1" x14ac:dyDescent="0.2">
      <c r="A31" s="10"/>
      <c r="B31" s="11"/>
      <c r="C31" s="12" t="s">
        <v>5</v>
      </c>
      <c r="D31" s="10"/>
      <c r="E31" s="10"/>
      <c r="F31" s="10"/>
      <c r="G31" s="10"/>
      <c r="H31" s="10"/>
      <c r="I31" s="10"/>
      <c r="J31" s="10"/>
      <c r="K31" s="10"/>
      <c r="L31" s="13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</row>
    <row r="32" spans="1:31" s="14" customFormat="1" ht="16.5" customHeight="1" x14ac:dyDescent="0.2">
      <c r="A32" s="10"/>
      <c r="B32" s="11"/>
      <c r="C32" s="10"/>
      <c r="D32" s="10"/>
      <c r="E32" s="108" t="str">
        <f>E7</f>
        <v>oprava omietok V2</v>
      </c>
      <c r="F32" s="109"/>
      <c r="G32" s="109"/>
      <c r="H32" s="109"/>
      <c r="I32" s="10"/>
      <c r="J32" s="10"/>
      <c r="K32" s="10"/>
      <c r="L32" s="13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</row>
    <row r="33" spans="1:47" s="14" customFormat="1" ht="6.95" customHeight="1" x14ac:dyDescent="0.2">
      <c r="A33" s="10"/>
      <c r="B33" s="11"/>
      <c r="C33" s="10"/>
      <c r="D33" s="10"/>
      <c r="E33" s="10"/>
      <c r="F33" s="10"/>
      <c r="G33" s="10"/>
      <c r="H33" s="10"/>
      <c r="I33" s="10"/>
      <c r="J33" s="10"/>
      <c r="K33" s="10"/>
      <c r="L33" s="13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</row>
    <row r="34" spans="1:47" s="14" customFormat="1" ht="12" customHeight="1" x14ac:dyDescent="0.2">
      <c r="A34" s="10"/>
      <c r="B34" s="11"/>
      <c r="C34" s="12" t="s">
        <v>6</v>
      </c>
      <c r="D34" s="10"/>
      <c r="E34" s="10"/>
      <c r="F34" s="20"/>
      <c r="G34" s="10"/>
      <c r="H34" s="10"/>
      <c r="I34" s="12" t="s">
        <v>7</v>
      </c>
      <c r="J34" s="38"/>
      <c r="K34" s="10"/>
      <c r="L34" s="13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</row>
    <row r="35" spans="1:47" s="14" customFormat="1" ht="6.95" customHeight="1" x14ac:dyDescent="0.2">
      <c r="A35" s="10"/>
      <c r="B35" s="11"/>
      <c r="C35" s="10"/>
      <c r="D35" s="10"/>
      <c r="E35" s="10"/>
      <c r="F35" s="10"/>
      <c r="G35" s="10"/>
      <c r="H35" s="10"/>
      <c r="I35" s="10"/>
      <c r="J35" s="10"/>
      <c r="K35" s="10"/>
      <c r="L35" s="13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</row>
    <row r="36" spans="1:47" s="14" customFormat="1" ht="15.2" customHeight="1" x14ac:dyDescent="0.2">
      <c r="A36" s="10"/>
      <c r="B36" s="11"/>
      <c r="C36" s="12" t="s">
        <v>8</v>
      </c>
      <c r="D36" s="10"/>
      <c r="E36" s="10"/>
      <c r="F36" s="20"/>
      <c r="G36" s="10"/>
      <c r="H36" s="10"/>
      <c r="I36" s="12" t="s">
        <v>10</v>
      </c>
      <c r="J36" s="39"/>
      <c r="K36" s="10"/>
      <c r="L36" s="13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</row>
    <row r="37" spans="1:47" s="14" customFormat="1" ht="15.2" customHeight="1" x14ac:dyDescent="0.2">
      <c r="A37" s="10"/>
      <c r="B37" s="11"/>
      <c r="C37" s="12" t="s">
        <v>9</v>
      </c>
      <c r="D37" s="10"/>
      <c r="E37" s="10"/>
      <c r="F37" s="20"/>
      <c r="G37" s="10"/>
      <c r="H37" s="10"/>
      <c r="I37" s="12" t="s">
        <v>11</v>
      </c>
      <c r="J37" s="3"/>
      <c r="K37" s="10"/>
      <c r="L37" s="13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</row>
    <row r="38" spans="1:47" s="14" customFormat="1" ht="10.35" customHeight="1" x14ac:dyDescent="0.2">
      <c r="A38" s="10"/>
      <c r="B38" s="11"/>
      <c r="C38" s="10"/>
      <c r="D38" s="10"/>
      <c r="E38" s="10"/>
      <c r="F38" s="10"/>
      <c r="G38" s="10"/>
      <c r="H38" s="10"/>
      <c r="I38" s="10"/>
      <c r="J38" s="10"/>
      <c r="K38" s="10"/>
      <c r="L38" s="13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</row>
    <row r="39" spans="1:47" s="14" customFormat="1" ht="29.25" customHeight="1" x14ac:dyDescent="0.2">
      <c r="A39" s="10"/>
      <c r="B39" s="11"/>
      <c r="C39" s="40" t="s">
        <v>34</v>
      </c>
      <c r="D39" s="29"/>
      <c r="E39" s="29"/>
      <c r="F39" s="29"/>
      <c r="G39" s="29"/>
      <c r="H39" s="29"/>
      <c r="I39" s="29"/>
      <c r="J39" s="41" t="s">
        <v>35</v>
      </c>
      <c r="K39" s="29"/>
      <c r="L39" s="13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</row>
    <row r="40" spans="1:47" s="14" customFormat="1" ht="10.35" customHeight="1" x14ac:dyDescent="0.2">
      <c r="A40" s="10"/>
      <c r="B40" s="11"/>
      <c r="C40" s="10"/>
      <c r="D40" s="10"/>
      <c r="E40" s="10"/>
      <c r="F40" s="10"/>
      <c r="G40" s="10"/>
      <c r="H40" s="10"/>
      <c r="I40" s="10"/>
      <c r="J40" s="10"/>
      <c r="K40" s="10"/>
      <c r="L40" s="13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</row>
    <row r="41" spans="1:47" s="14" customFormat="1" ht="22.9" customHeight="1" x14ac:dyDescent="0.2">
      <c r="A41" s="10"/>
      <c r="B41" s="11"/>
      <c r="C41" s="42" t="s">
        <v>36</v>
      </c>
      <c r="D41" s="10"/>
      <c r="E41" s="10"/>
      <c r="F41" s="10"/>
      <c r="G41" s="10"/>
      <c r="H41" s="10"/>
      <c r="I41" s="10"/>
      <c r="J41" s="24">
        <f>J71</f>
        <v>0</v>
      </c>
      <c r="K41" s="10"/>
      <c r="L41" s="13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U41" s="4" t="s">
        <v>37</v>
      </c>
    </row>
    <row r="42" spans="1:47" s="43" customFormat="1" ht="24.95" customHeight="1" x14ac:dyDescent="0.2">
      <c r="B42" s="44"/>
      <c r="D42" s="45" t="s">
        <v>38</v>
      </c>
      <c r="E42" s="46"/>
      <c r="F42" s="46"/>
      <c r="G42" s="46"/>
      <c r="H42" s="46"/>
      <c r="I42" s="46"/>
      <c r="J42" s="47">
        <f>J72</f>
        <v>0</v>
      </c>
      <c r="L42" s="44"/>
    </row>
    <row r="43" spans="1:47" s="48" customFormat="1" ht="19.899999999999999" customHeight="1" x14ac:dyDescent="0.2">
      <c r="B43" s="49"/>
      <c r="D43" s="50" t="s">
        <v>39</v>
      </c>
      <c r="E43" s="51"/>
      <c r="F43" s="51"/>
      <c r="G43" s="51"/>
      <c r="H43" s="51"/>
      <c r="I43" s="51"/>
      <c r="J43" s="52">
        <f>J73</f>
        <v>0</v>
      </c>
      <c r="L43" s="49"/>
    </row>
    <row r="44" spans="1:47" s="48" customFormat="1" ht="19.899999999999999" customHeight="1" x14ac:dyDescent="0.2">
      <c r="B44" s="49"/>
      <c r="D44" s="50" t="s">
        <v>40</v>
      </c>
      <c r="E44" s="51"/>
      <c r="F44" s="51"/>
      <c r="G44" s="51"/>
      <c r="H44" s="51"/>
      <c r="I44" s="51"/>
      <c r="J44" s="52">
        <f>J77</f>
        <v>0</v>
      </c>
      <c r="L44" s="49"/>
    </row>
    <row r="45" spans="1:47" s="48" customFormat="1" ht="19.899999999999999" customHeight="1" x14ac:dyDescent="0.2">
      <c r="B45" s="49"/>
      <c r="D45" s="50" t="s">
        <v>41</v>
      </c>
      <c r="E45" s="51"/>
      <c r="F45" s="51"/>
      <c r="G45" s="51"/>
      <c r="H45" s="51"/>
      <c r="I45" s="51"/>
      <c r="J45" s="52">
        <f>J82</f>
        <v>0</v>
      </c>
      <c r="L45" s="49"/>
    </row>
    <row r="46" spans="1:47" s="43" customFormat="1" ht="24.95" customHeight="1" x14ac:dyDescent="0.2">
      <c r="B46" s="44"/>
      <c r="D46" s="45" t="s">
        <v>42</v>
      </c>
      <c r="E46" s="46"/>
      <c r="F46" s="46"/>
      <c r="G46" s="46"/>
      <c r="H46" s="46"/>
      <c r="I46" s="46"/>
      <c r="J46" s="47">
        <f>J84</f>
        <v>0</v>
      </c>
      <c r="L46" s="44"/>
    </row>
    <row r="47" spans="1:47" s="48" customFormat="1" ht="19.899999999999999" customHeight="1" x14ac:dyDescent="0.2">
      <c r="B47" s="49"/>
      <c r="D47" s="50" t="s">
        <v>43</v>
      </c>
      <c r="E47" s="51"/>
      <c r="F47" s="51"/>
      <c r="G47" s="51"/>
      <c r="H47" s="51"/>
      <c r="I47" s="51"/>
      <c r="J47" s="52">
        <f>J85</f>
        <v>0</v>
      </c>
      <c r="L47" s="49"/>
    </row>
    <row r="48" spans="1:47" s="43" customFormat="1" ht="24.95" customHeight="1" x14ac:dyDescent="0.2">
      <c r="B48" s="44"/>
      <c r="D48" s="45" t="s">
        <v>44</v>
      </c>
      <c r="E48" s="46"/>
      <c r="F48" s="46"/>
      <c r="G48" s="46"/>
      <c r="H48" s="46"/>
      <c r="I48" s="46"/>
      <c r="J48" s="47">
        <f>J87</f>
        <v>0</v>
      </c>
      <c r="L48" s="44"/>
    </row>
    <row r="49" spans="1:31" s="48" customFormat="1" ht="19.899999999999999" customHeight="1" x14ac:dyDescent="0.2">
      <c r="B49" s="49"/>
      <c r="D49" s="50" t="s">
        <v>45</v>
      </c>
      <c r="E49" s="51"/>
      <c r="F49" s="51"/>
      <c r="G49" s="51"/>
      <c r="H49" s="51"/>
      <c r="I49" s="51"/>
      <c r="J49" s="52">
        <f>J88</f>
        <v>0</v>
      </c>
      <c r="L49" s="49"/>
    </row>
    <row r="50" spans="1:31" s="14" customFormat="1" ht="21.75" customHeight="1" x14ac:dyDescent="0.2">
      <c r="A50" s="10"/>
      <c r="B50" s="11"/>
      <c r="C50" s="10"/>
      <c r="D50" s="10"/>
      <c r="E50" s="10"/>
      <c r="F50" s="10"/>
      <c r="G50" s="10"/>
      <c r="H50" s="10"/>
      <c r="I50" s="10"/>
      <c r="J50" s="10"/>
      <c r="K50" s="10"/>
      <c r="L50" s="13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</row>
    <row r="51" spans="1:31" s="14" customFormat="1" ht="6.95" customHeight="1" thickBot="1" x14ac:dyDescent="0.25">
      <c r="A51" s="10"/>
      <c r="B51" s="11"/>
      <c r="C51" s="10"/>
      <c r="D51" s="10"/>
      <c r="E51" s="10"/>
      <c r="F51" s="10"/>
      <c r="G51" s="10"/>
      <c r="H51" s="10"/>
      <c r="I51" s="10"/>
      <c r="J51" s="10"/>
      <c r="K51" s="10"/>
      <c r="L51" s="13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</row>
    <row r="52" spans="1:31" s="14" customFormat="1" ht="29.25" customHeight="1" thickBot="1" x14ac:dyDescent="0.25">
      <c r="A52" s="10"/>
      <c r="B52" s="11"/>
      <c r="C52" s="42" t="s">
        <v>119</v>
      </c>
      <c r="D52" s="10"/>
      <c r="E52" s="10"/>
      <c r="F52" s="10"/>
      <c r="G52" s="10"/>
      <c r="H52" s="10"/>
      <c r="I52" s="10"/>
      <c r="J52" s="107">
        <v>0</v>
      </c>
      <c r="K52" s="10"/>
      <c r="L52" s="13"/>
      <c r="N52" s="53" t="s">
        <v>16</v>
      </c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</row>
    <row r="53" spans="1:31" s="14" customFormat="1" ht="18" customHeight="1" x14ac:dyDescent="0.2">
      <c r="A53" s="10"/>
      <c r="B53" s="11"/>
      <c r="C53" s="10"/>
      <c r="D53" s="10"/>
      <c r="E53" s="10"/>
      <c r="F53" s="10"/>
      <c r="G53" s="10"/>
      <c r="H53" s="10"/>
      <c r="I53" s="10"/>
      <c r="J53" s="10"/>
      <c r="K53" s="10"/>
      <c r="L53" s="13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</row>
    <row r="54" spans="1:31" s="14" customFormat="1" ht="29.25" customHeight="1" x14ac:dyDescent="0.2">
      <c r="A54" s="10"/>
      <c r="B54" s="11"/>
      <c r="C54" s="54" t="s">
        <v>31</v>
      </c>
      <c r="D54" s="29"/>
      <c r="E54" s="29"/>
      <c r="F54" s="29"/>
      <c r="G54" s="29"/>
      <c r="H54" s="29"/>
      <c r="I54" s="29"/>
      <c r="J54" s="55">
        <f>ROUND(J41+J52,2)</f>
        <v>0</v>
      </c>
      <c r="K54" s="29"/>
      <c r="L54" s="13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</row>
    <row r="55" spans="1:31" s="14" customFormat="1" ht="6.95" customHeight="1" x14ac:dyDescent="0.2">
      <c r="A55" s="10"/>
      <c r="B55" s="56"/>
      <c r="C55" s="57"/>
      <c r="D55" s="57"/>
      <c r="E55" s="57"/>
      <c r="F55" s="57"/>
      <c r="G55" s="57"/>
      <c r="H55" s="57"/>
      <c r="I55" s="57"/>
      <c r="J55" s="57"/>
      <c r="K55" s="57"/>
      <c r="L55" s="13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</row>
    <row r="59" spans="1:31" s="14" customFormat="1" ht="6.95" customHeight="1" x14ac:dyDescent="0.2">
      <c r="A59" s="10"/>
      <c r="B59" s="36"/>
      <c r="C59" s="37"/>
      <c r="D59" s="37"/>
      <c r="E59" s="37"/>
      <c r="F59" s="37"/>
      <c r="G59" s="37"/>
      <c r="H59" s="37"/>
      <c r="I59" s="37"/>
      <c r="J59" s="37"/>
      <c r="K59" s="37"/>
      <c r="L59" s="13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</row>
    <row r="60" spans="1:31" s="14" customFormat="1" ht="24.95" customHeight="1" x14ac:dyDescent="0.2">
      <c r="A60" s="10"/>
      <c r="B60" s="11"/>
      <c r="C60" s="8" t="s">
        <v>121</v>
      </c>
      <c r="D60" s="10"/>
      <c r="E60" s="10"/>
      <c r="F60" s="10"/>
      <c r="G60" s="10"/>
      <c r="H60" s="10"/>
      <c r="I60" s="10"/>
      <c r="J60" s="10"/>
      <c r="K60" s="10"/>
      <c r="L60" s="13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</row>
    <row r="61" spans="1:31" s="14" customFormat="1" ht="6.95" customHeight="1" x14ac:dyDescent="0.2">
      <c r="A61" s="10"/>
      <c r="B61" s="11"/>
      <c r="C61" s="10"/>
      <c r="D61" s="10"/>
      <c r="E61" s="10"/>
      <c r="F61" s="10"/>
      <c r="G61" s="10"/>
      <c r="H61" s="10"/>
      <c r="I61" s="10"/>
      <c r="J61" s="10"/>
      <c r="K61" s="10"/>
      <c r="L61" s="13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pans="1:31" s="14" customFormat="1" ht="12" customHeight="1" x14ac:dyDescent="0.2">
      <c r="A62" s="10"/>
      <c r="B62" s="11"/>
      <c r="C62" s="12" t="s">
        <v>5</v>
      </c>
      <c r="D62" s="10"/>
      <c r="E62" s="10"/>
      <c r="F62" s="10"/>
      <c r="G62" s="10"/>
      <c r="H62" s="10"/>
      <c r="I62" s="10"/>
      <c r="J62" s="10"/>
      <c r="K62" s="10"/>
      <c r="L62" s="13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pans="1:31" s="14" customFormat="1" ht="16.5" customHeight="1" x14ac:dyDescent="0.2">
      <c r="A63" s="10"/>
      <c r="B63" s="11"/>
      <c r="C63" s="10"/>
      <c r="D63" s="10"/>
      <c r="E63" s="108" t="str">
        <f>E7</f>
        <v>oprava omietok V2</v>
      </c>
      <c r="F63" s="109"/>
      <c r="G63" s="109"/>
      <c r="H63" s="109"/>
      <c r="I63" s="10"/>
      <c r="J63" s="10"/>
      <c r="K63" s="10"/>
      <c r="L63" s="13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pans="1:31" s="14" customFormat="1" ht="6.95" customHeight="1" x14ac:dyDescent="0.2">
      <c r="A64" s="10"/>
      <c r="B64" s="11"/>
      <c r="C64" s="10"/>
      <c r="D64" s="10"/>
      <c r="E64" s="10"/>
      <c r="F64" s="10"/>
      <c r="G64" s="10"/>
      <c r="H64" s="10"/>
      <c r="I64" s="10"/>
      <c r="J64" s="10"/>
      <c r="K64" s="10"/>
      <c r="L64" s="13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pans="1:65" s="14" customFormat="1" ht="12" customHeight="1" x14ac:dyDescent="0.2">
      <c r="A65" s="10"/>
      <c r="B65" s="11"/>
      <c r="C65" s="12" t="s">
        <v>6</v>
      </c>
      <c r="D65" s="10"/>
      <c r="E65" s="10"/>
      <c r="F65" s="20"/>
      <c r="G65" s="10"/>
      <c r="H65" s="10"/>
      <c r="I65" s="12" t="s">
        <v>7</v>
      </c>
      <c r="J65" s="2"/>
      <c r="K65" s="10"/>
      <c r="L65" s="13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pans="1:65" s="14" customFormat="1" ht="6.95" customHeight="1" x14ac:dyDescent="0.2">
      <c r="A66" s="10"/>
      <c r="B66" s="11"/>
      <c r="C66" s="10"/>
      <c r="D66" s="10"/>
      <c r="E66" s="10"/>
      <c r="F66" s="10"/>
      <c r="G66" s="10"/>
      <c r="H66" s="10"/>
      <c r="I66" s="10"/>
      <c r="J66" s="10"/>
      <c r="K66" s="10"/>
      <c r="L66" s="13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pans="1:65" s="14" customFormat="1" ht="15.2" customHeight="1" x14ac:dyDescent="0.2">
      <c r="A67" s="10"/>
      <c r="B67" s="11"/>
      <c r="C67" s="12" t="s">
        <v>8</v>
      </c>
      <c r="D67" s="10"/>
      <c r="E67" s="10"/>
      <c r="F67" s="20"/>
      <c r="G67" s="10"/>
      <c r="H67" s="10"/>
      <c r="I67" s="12" t="s">
        <v>10</v>
      </c>
      <c r="J67" s="39"/>
      <c r="K67" s="10"/>
      <c r="L67" s="13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pans="1:65" s="14" customFormat="1" ht="15.2" customHeight="1" x14ac:dyDescent="0.2">
      <c r="A68" s="10"/>
      <c r="B68" s="11"/>
      <c r="C68" s="12" t="s">
        <v>9</v>
      </c>
      <c r="D68" s="10"/>
      <c r="E68" s="10"/>
      <c r="F68" s="20"/>
      <c r="G68" s="10"/>
      <c r="H68" s="10"/>
      <c r="I68" s="12" t="s">
        <v>11</v>
      </c>
      <c r="J68" s="3"/>
      <c r="K68" s="10"/>
      <c r="L68" s="13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pans="1:65" s="14" customFormat="1" ht="10.35" customHeight="1" x14ac:dyDescent="0.2">
      <c r="A69" s="10"/>
      <c r="B69" s="11"/>
      <c r="C69" s="10"/>
      <c r="D69" s="10"/>
      <c r="E69" s="10"/>
      <c r="F69" s="10"/>
      <c r="G69" s="10"/>
      <c r="H69" s="10"/>
      <c r="I69" s="10"/>
      <c r="J69" s="10"/>
      <c r="K69" s="10"/>
      <c r="L69" s="13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pans="1:65" s="68" customFormat="1" ht="29.25" customHeight="1" x14ac:dyDescent="0.2">
      <c r="A70" s="58"/>
      <c r="B70" s="59"/>
      <c r="C70" s="60" t="s">
        <v>46</v>
      </c>
      <c r="D70" s="61" t="s">
        <v>27</v>
      </c>
      <c r="E70" s="61" t="s">
        <v>25</v>
      </c>
      <c r="F70" s="61" t="s">
        <v>26</v>
      </c>
      <c r="G70" s="61" t="s">
        <v>47</v>
      </c>
      <c r="H70" s="61" t="s">
        <v>48</v>
      </c>
      <c r="I70" s="61" t="s">
        <v>49</v>
      </c>
      <c r="J70" s="62" t="s">
        <v>35</v>
      </c>
      <c r="K70" s="63" t="s">
        <v>50</v>
      </c>
      <c r="L70" s="64"/>
      <c r="M70" s="65" t="s">
        <v>0</v>
      </c>
      <c r="N70" s="66" t="s">
        <v>16</v>
      </c>
      <c r="O70" s="66" t="s">
        <v>51</v>
      </c>
      <c r="P70" s="66" t="s">
        <v>52</v>
      </c>
      <c r="Q70" s="66" t="s">
        <v>53</v>
      </c>
      <c r="R70" s="66" t="s">
        <v>54</v>
      </c>
      <c r="S70" s="66" t="s">
        <v>55</v>
      </c>
      <c r="T70" s="67" t="s">
        <v>56</v>
      </c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</row>
    <row r="71" spans="1:65" s="14" customFormat="1" ht="22.9" customHeight="1" x14ac:dyDescent="0.25">
      <c r="A71" s="10"/>
      <c r="B71" s="11"/>
      <c r="C71" s="69" t="s">
        <v>32</v>
      </c>
      <c r="D71" s="10"/>
      <c r="E71" s="10"/>
      <c r="F71" s="10"/>
      <c r="G71" s="10"/>
      <c r="H71" s="10"/>
      <c r="I71" s="10"/>
      <c r="J71" s="70">
        <f>BK71</f>
        <v>0</v>
      </c>
      <c r="K71" s="10"/>
      <c r="L71" s="11"/>
      <c r="M71" s="71"/>
      <c r="N71" s="72"/>
      <c r="O71" s="19"/>
      <c r="P71" s="73">
        <f>P72+P84+P87</f>
        <v>75.99730000000001</v>
      </c>
      <c r="Q71" s="19"/>
      <c r="R71" s="73">
        <f>R72+R84+R87</f>
        <v>1.8204700000000003</v>
      </c>
      <c r="S71" s="19"/>
      <c r="T71" s="74">
        <f>T72+T84+T87</f>
        <v>1.3729999999999998</v>
      </c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T71" s="4" t="s">
        <v>28</v>
      </c>
      <c r="AU71" s="4" t="s">
        <v>37</v>
      </c>
      <c r="BK71" s="75">
        <f>BK72+BK84+BK87</f>
        <v>0</v>
      </c>
    </row>
    <row r="72" spans="1:65" s="76" customFormat="1" ht="25.9" customHeight="1" x14ac:dyDescent="0.2">
      <c r="B72" s="77"/>
      <c r="D72" s="78" t="s">
        <v>28</v>
      </c>
      <c r="E72" s="79" t="s">
        <v>57</v>
      </c>
      <c r="F72" s="79" t="s">
        <v>58</v>
      </c>
      <c r="J72" s="80">
        <f>BK72</f>
        <v>0</v>
      </c>
      <c r="L72" s="77"/>
      <c r="M72" s="81"/>
      <c r="N72" s="82"/>
      <c r="O72" s="82"/>
      <c r="P72" s="83">
        <f>P73+P77+P82</f>
        <v>75.805300000000003</v>
      </c>
      <c r="Q72" s="82"/>
      <c r="R72" s="83">
        <f>R73+R77+R82</f>
        <v>1.8204600000000002</v>
      </c>
      <c r="S72" s="82"/>
      <c r="T72" s="84">
        <f>T73+T77+T82</f>
        <v>1.3719999999999999</v>
      </c>
      <c r="AR72" s="78" t="s">
        <v>30</v>
      </c>
      <c r="AT72" s="85" t="s">
        <v>28</v>
      </c>
      <c r="AU72" s="85" t="s">
        <v>29</v>
      </c>
      <c r="AY72" s="78" t="s">
        <v>59</v>
      </c>
      <c r="BK72" s="86">
        <f>BK73+BK77+BK82</f>
        <v>0</v>
      </c>
    </row>
    <row r="73" spans="1:65" s="76" customFormat="1" ht="22.9" customHeight="1" x14ac:dyDescent="0.2">
      <c r="B73" s="77"/>
      <c r="D73" s="78" t="s">
        <v>28</v>
      </c>
      <c r="E73" s="87" t="s">
        <v>60</v>
      </c>
      <c r="F73" s="87" t="s">
        <v>61</v>
      </c>
      <c r="J73" s="88">
        <f>BK73</f>
        <v>0</v>
      </c>
      <c r="L73" s="77"/>
      <c r="M73" s="81"/>
      <c r="N73" s="82"/>
      <c r="O73" s="82"/>
      <c r="P73" s="83">
        <f>SUM(P74:P76)</f>
        <v>50.5595</v>
      </c>
      <c r="Q73" s="82"/>
      <c r="R73" s="83">
        <f>SUM(R74:R76)</f>
        <v>1.5050000000000001</v>
      </c>
      <c r="S73" s="82"/>
      <c r="T73" s="84">
        <f>SUM(T74:T76)</f>
        <v>0</v>
      </c>
      <c r="AR73" s="78" t="s">
        <v>30</v>
      </c>
      <c r="AT73" s="85" t="s">
        <v>28</v>
      </c>
      <c r="AU73" s="85" t="s">
        <v>30</v>
      </c>
      <c r="AY73" s="78" t="s">
        <v>59</v>
      </c>
      <c r="BK73" s="86">
        <f>SUM(BK74:BK76)</f>
        <v>0</v>
      </c>
    </row>
    <row r="74" spans="1:65" s="14" customFormat="1" ht="21.75" customHeight="1" x14ac:dyDescent="0.2">
      <c r="A74" s="10"/>
      <c r="B74" s="11"/>
      <c r="C74" s="89" t="s">
        <v>62</v>
      </c>
      <c r="D74" s="89" t="s">
        <v>63</v>
      </c>
      <c r="E74" s="90" t="s">
        <v>64</v>
      </c>
      <c r="F74" s="91" t="s">
        <v>65</v>
      </c>
      <c r="G74" s="92" t="s">
        <v>66</v>
      </c>
      <c r="H74" s="93">
        <v>50</v>
      </c>
      <c r="I74" s="106"/>
      <c r="J74" s="93">
        <f>ROUND(I74*H74,3)</f>
        <v>0</v>
      </c>
      <c r="K74" s="94"/>
      <c r="L74" s="11"/>
      <c r="M74" s="95" t="s">
        <v>0</v>
      </c>
      <c r="N74" s="96" t="s">
        <v>18</v>
      </c>
      <c r="O74" s="97">
        <v>0.49109000000000003</v>
      </c>
      <c r="P74" s="97">
        <f>O74*H74</f>
        <v>24.554500000000001</v>
      </c>
      <c r="Q74" s="97">
        <v>2.4750000000000001E-2</v>
      </c>
      <c r="R74" s="97">
        <f>Q74*H74</f>
        <v>1.2375</v>
      </c>
      <c r="S74" s="97">
        <v>0</v>
      </c>
      <c r="T74" s="98">
        <f>S74*H74</f>
        <v>0</v>
      </c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R74" s="99" t="s">
        <v>67</v>
      </c>
      <c r="AT74" s="99" t="s">
        <v>63</v>
      </c>
      <c r="AU74" s="99" t="s">
        <v>62</v>
      </c>
      <c r="AY74" s="4" t="s">
        <v>59</v>
      </c>
      <c r="BE74" s="100">
        <f>IF(N74="základná",J74,0)</f>
        <v>0</v>
      </c>
      <c r="BF74" s="100">
        <f>IF(N74="znížená",J74,0)</f>
        <v>0</v>
      </c>
      <c r="BG74" s="100">
        <f>IF(N74="zákl. prenesená",J74,0)</f>
        <v>0</v>
      </c>
      <c r="BH74" s="100">
        <f>IF(N74="zníž. prenesená",J74,0)</f>
        <v>0</v>
      </c>
      <c r="BI74" s="100">
        <f>IF(N74="nulová",J74,0)</f>
        <v>0</v>
      </c>
      <c r="BJ74" s="4" t="s">
        <v>62</v>
      </c>
      <c r="BK74" s="101">
        <f>ROUND(I74*H74,3)</f>
        <v>0</v>
      </c>
      <c r="BL74" s="4" t="s">
        <v>67</v>
      </c>
      <c r="BM74" s="99" t="s">
        <v>68</v>
      </c>
    </row>
    <row r="75" spans="1:65" s="14" customFormat="1" ht="21.75" customHeight="1" x14ac:dyDescent="0.2">
      <c r="A75" s="10"/>
      <c r="B75" s="11"/>
      <c r="C75" s="89" t="s">
        <v>69</v>
      </c>
      <c r="D75" s="89" t="s">
        <v>63</v>
      </c>
      <c r="E75" s="90" t="s">
        <v>70</v>
      </c>
      <c r="F75" s="91" t="s">
        <v>71</v>
      </c>
      <c r="G75" s="92" t="s">
        <v>66</v>
      </c>
      <c r="H75" s="93">
        <f>H74</f>
        <v>50</v>
      </c>
      <c r="I75" s="106"/>
      <c r="J75" s="93">
        <f>ROUND(I75*H75,3)</f>
        <v>0</v>
      </c>
      <c r="K75" s="94"/>
      <c r="L75" s="11"/>
      <c r="M75" s="95" t="s">
        <v>0</v>
      </c>
      <c r="N75" s="96" t="s">
        <v>18</v>
      </c>
      <c r="O75" s="97">
        <v>0.40801999999999999</v>
      </c>
      <c r="P75" s="97">
        <f>O75*H75</f>
        <v>20.401</v>
      </c>
      <c r="Q75" s="97">
        <v>4.9500000000000004E-3</v>
      </c>
      <c r="R75" s="97">
        <f>Q75*H75</f>
        <v>0.24750000000000003</v>
      </c>
      <c r="S75" s="97">
        <v>0</v>
      </c>
      <c r="T75" s="98">
        <f>S75*H75</f>
        <v>0</v>
      </c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R75" s="99" t="s">
        <v>67</v>
      </c>
      <c r="AT75" s="99" t="s">
        <v>63</v>
      </c>
      <c r="AU75" s="99" t="s">
        <v>62</v>
      </c>
      <c r="AY75" s="4" t="s">
        <v>59</v>
      </c>
      <c r="BE75" s="100">
        <f>IF(N75="základná",J75,0)</f>
        <v>0</v>
      </c>
      <c r="BF75" s="100">
        <f>IF(N75="znížená",J75,0)</f>
        <v>0</v>
      </c>
      <c r="BG75" s="100">
        <f>IF(N75="zákl. prenesená",J75,0)</f>
        <v>0</v>
      </c>
      <c r="BH75" s="100">
        <f>IF(N75="zníž. prenesená",J75,0)</f>
        <v>0</v>
      </c>
      <c r="BI75" s="100">
        <f>IF(N75="nulová",J75,0)</f>
        <v>0</v>
      </c>
      <c r="BJ75" s="4" t="s">
        <v>62</v>
      </c>
      <c r="BK75" s="101">
        <f>ROUND(I75*H75,3)</f>
        <v>0</v>
      </c>
      <c r="BL75" s="4" t="s">
        <v>67</v>
      </c>
      <c r="BM75" s="99" t="s">
        <v>72</v>
      </c>
    </row>
    <row r="76" spans="1:65" s="14" customFormat="1" ht="21.75" customHeight="1" x14ac:dyDescent="0.2">
      <c r="A76" s="10"/>
      <c r="B76" s="11"/>
      <c r="C76" s="89" t="s">
        <v>30</v>
      </c>
      <c r="D76" s="89" t="s">
        <v>63</v>
      </c>
      <c r="E76" s="90" t="s">
        <v>73</v>
      </c>
      <c r="F76" s="91" t="s">
        <v>120</v>
      </c>
      <c r="G76" s="92" t="s">
        <v>66</v>
      </c>
      <c r="H76" s="93">
        <f>H74</f>
        <v>50</v>
      </c>
      <c r="I76" s="106"/>
      <c r="J76" s="93">
        <f>ROUND(I76*H76,3)</f>
        <v>0</v>
      </c>
      <c r="K76" s="94"/>
      <c r="L76" s="11"/>
      <c r="M76" s="95" t="s">
        <v>0</v>
      </c>
      <c r="N76" s="96" t="s">
        <v>18</v>
      </c>
      <c r="O76" s="97">
        <v>0.11208</v>
      </c>
      <c r="P76" s="97">
        <f>O76*H76</f>
        <v>5.6040000000000001</v>
      </c>
      <c r="Q76" s="97">
        <v>4.0000000000000002E-4</v>
      </c>
      <c r="R76" s="97">
        <f>Q76*H76</f>
        <v>0.02</v>
      </c>
      <c r="S76" s="97">
        <v>0</v>
      </c>
      <c r="T76" s="98">
        <f>S76*H76</f>
        <v>0</v>
      </c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R76" s="99" t="s">
        <v>67</v>
      </c>
      <c r="AT76" s="99" t="s">
        <v>63</v>
      </c>
      <c r="AU76" s="99" t="s">
        <v>62</v>
      </c>
      <c r="AY76" s="4" t="s">
        <v>59</v>
      </c>
      <c r="BE76" s="100">
        <f>IF(N76="základná",J76,0)</f>
        <v>0</v>
      </c>
      <c r="BF76" s="100">
        <f>IF(N76="znížená",J76,0)</f>
        <v>0</v>
      </c>
      <c r="BG76" s="100">
        <f>IF(N76="zákl. prenesená",J76,0)</f>
        <v>0</v>
      </c>
      <c r="BH76" s="100">
        <f>IF(N76="zníž. prenesená",J76,0)</f>
        <v>0</v>
      </c>
      <c r="BI76" s="100">
        <f>IF(N76="nulová",J76,0)</f>
        <v>0</v>
      </c>
      <c r="BJ76" s="4" t="s">
        <v>62</v>
      </c>
      <c r="BK76" s="101">
        <f>ROUND(I76*H76,3)</f>
        <v>0</v>
      </c>
      <c r="BL76" s="4" t="s">
        <v>67</v>
      </c>
      <c r="BM76" s="99" t="s">
        <v>74</v>
      </c>
    </row>
    <row r="77" spans="1:65" s="76" customFormat="1" ht="22.9" customHeight="1" x14ac:dyDescent="0.2">
      <c r="B77" s="77"/>
      <c r="D77" s="78" t="s">
        <v>28</v>
      </c>
      <c r="E77" s="87" t="s">
        <v>75</v>
      </c>
      <c r="F77" s="87" t="s">
        <v>76</v>
      </c>
      <c r="J77" s="88">
        <f>BK77</f>
        <v>0</v>
      </c>
      <c r="L77" s="77"/>
      <c r="M77" s="81"/>
      <c r="N77" s="82"/>
      <c r="O77" s="82"/>
      <c r="P77" s="83">
        <f>SUM(P78:P81)</f>
        <v>20.369060000000001</v>
      </c>
      <c r="Q77" s="82"/>
      <c r="R77" s="83">
        <f>SUM(R78:R81)</f>
        <v>0.31545999999999996</v>
      </c>
      <c r="S77" s="82"/>
      <c r="T77" s="84">
        <f>SUM(T78:T81)</f>
        <v>1.3719999999999999</v>
      </c>
      <c r="AR77" s="78" t="s">
        <v>30</v>
      </c>
      <c r="AT77" s="85" t="s">
        <v>28</v>
      </c>
      <c r="AU77" s="85" t="s">
        <v>30</v>
      </c>
      <c r="AY77" s="78" t="s">
        <v>59</v>
      </c>
      <c r="BK77" s="86">
        <f>SUM(BK78:BK81)</f>
        <v>0</v>
      </c>
    </row>
    <row r="78" spans="1:65" s="14" customFormat="1" ht="21.75" customHeight="1" x14ac:dyDescent="0.2">
      <c r="A78" s="10"/>
      <c r="B78" s="11"/>
      <c r="C78" s="89" t="s">
        <v>60</v>
      </c>
      <c r="D78" s="89" t="s">
        <v>63</v>
      </c>
      <c r="E78" s="90" t="s">
        <v>77</v>
      </c>
      <c r="F78" s="91" t="s">
        <v>78</v>
      </c>
      <c r="G78" s="92" t="s">
        <v>66</v>
      </c>
      <c r="H78" s="93">
        <v>16</v>
      </c>
      <c r="I78" s="106"/>
      <c r="J78" s="93">
        <f>ROUND(I78*H78,3)</f>
        <v>0</v>
      </c>
      <c r="K78" s="94"/>
      <c r="L78" s="11"/>
      <c r="M78" s="95" t="s">
        <v>0</v>
      </c>
      <c r="N78" s="96" t="s">
        <v>18</v>
      </c>
      <c r="O78" s="97">
        <v>0.252</v>
      </c>
      <c r="P78" s="97">
        <f>O78*H78</f>
        <v>4.032</v>
      </c>
      <c r="Q78" s="97">
        <v>6.1799999999999997E-3</v>
      </c>
      <c r="R78" s="97">
        <f>Q78*H78</f>
        <v>9.8879999999999996E-2</v>
      </c>
      <c r="S78" s="97">
        <v>0</v>
      </c>
      <c r="T78" s="98">
        <f>S78*H78</f>
        <v>0</v>
      </c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R78" s="99" t="s">
        <v>67</v>
      </c>
      <c r="AT78" s="99" t="s">
        <v>63</v>
      </c>
      <c r="AU78" s="99" t="s">
        <v>62</v>
      </c>
      <c r="AY78" s="4" t="s">
        <v>59</v>
      </c>
      <c r="BE78" s="100">
        <f>IF(N78="základná",J78,0)</f>
        <v>0</v>
      </c>
      <c r="BF78" s="100">
        <f>IF(N78="znížená",J78,0)</f>
        <v>0</v>
      </c>
      <c r="BG78" s="100">
        <f>IF(N78="zákl. prenesená",J78,0)</f>
        <v>0</v>
      </c>
      <c r="BH78" s="100">
        <f>IF(N78="zníž. prenesená",J78,0)</f>
        <v>0</v>
      </c>
      <c r="BI78" s="100">
        <f>IF(N78="nulová",J78,0)</f>
        <v>0</v>
      </c>
      <c r="BJ78" s="4" t="s">
        <v>62</v>
      </c>
      <c r="BK78" s="101">
        <f>ROUND(I78*H78,3)</f>
        <v>0</v>
      </c>
      <c r="BL78" s="4" t="s">
        <v>67</v>
      </c>
      <c r="BM78" s="99" t="s">
        <v>79</v>
      </c>
    </row>
    <row r="79" spans="1:65" s="14" customFormat="1" ht="21.75" customHeight="1" x14ac:dyDescent="0.2">
      <c r="A79" s="10"/>
      <c r="B79" s="11"/>
      <c r="C79" s="89" t="s">
        <v>80</v>
      </c>
      <c r="D79" s="89" t="s">
        <v>63</v>
      </c>
      <c r="E79" s="90" t="s">
        <v>81</v>
      </c>
      <c r="F79" s="91" t="s">
        <v>82</v>
      </c>
      <c r="G79" s="92" t="s">
        <v>66</v>
      </c>
      <c r="H79" s="93">
        <v>34</v>
      </c>
      <c r="I79" s="106"/>
      <c r="J79" s="93">
        <f>ROUND(I79*H79,3)</f>
        <v>0</v>
      </c>
      <c r="K79" s="94"/>
      <c r="L79" s="11"/>
      <c r="M79" s="95" t="s">
        <v>0</v>
      </c>
      <c r="N79" s="96" t="s">
        <v>18</v>
      </c>
      <c r="O79" s="97">
        <v>0.26400000000000001</v>
      </c>
      <c r="P79" s="97">
        <f>O79*H79</f>
        <v>8.9760000000000009</v>
      </c>
      <c r="Q79" s="97">
        <v>6.3699999999999998E-3</v>
      </c>
      <c r="R79" s="97">
        <f>Q79*H79</f>
        <v>0.21657999999999999</v>
      </c>
      <c r="S79" s="97">
        <v>0</v>
      </c>
      <c r="T79" s="98">
        <f>S79*H79</f>
        <v>0</v>
      </c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R79" s="99" t="s">
        <v>67</v>
      </c>
      <c r="AT79" s="99" t="s">
        <v>63</v>
      </c>
      <c r="AU79" s="99" t="s">
        <v>62</v>
      </c>
      <c r="AY79" s="4" t="s">
        <v>59</v>
      </c>
      <c r="BE79" s="100">
        <f>IF(N79="základná",J79,0)</f>
        <v>0</v>
      </c>
      <c r="BF79" s="100">
        <f>IF(N79="znížená",J79,0)</f>
        <v>0</v>
      </c>
      <c r="BG79" s="100">
        <f>IF(N79="zákl. prenesená",J79,0)</f>
        <v>0</v>
      </c>
      <c r="BH79" s="100">
        <f>IF(N79="zníž. prenesená",J79,0)</f>
        <v>0</v>
      </c>
      <c r="BI79" s="100">
        <f>IF(N79="nulová",J79,0)</f>
        <v>0</v>
      </c>
      <c r="BJ79" s="4" t="s">
        <v>62</v>
      </c>
      <c r="BK79" s="101">
        <f>ROUND(I79*H79,3)</f>
        <v>0</v>
      </c>
      <c r="BL79" s="4" t="s">
        <v>67</v>
      </c>
      <c r="BM79" s="99" t="s">
        <v>83</v>
      </c>
    </row>
    <row r="80" spans="1:65" s="14" customFormat="1" ht="21.75" customHeight="1" x14ac:dyDescent="0.2">
      <c r="A80" s="10"/>
      <c r="B80" s="11"/>
      <c r="C80" s="89" t="s">
        <v>84</v>
      </c>
      <c r="D80" s="89" t="s">
        <v>63</v>
      </c>
      <c r="E80" s="90" t="s">
        <v>85</v>
      </c>
      <c r="F80" s="91" t="s">
        <v>86</v>
      </c>
      <c r="G80" s="92" t="s">
        <v>66</v>
      </c>
      <c r="H80" s="93">
        <v>18</v>
      </c>
      <c r="I80" s="106"/>
      <c r="J80" s="93">
        <f>ROUND(I80*H80,3)</f>
        <v>0</v>
      </c>
      <c r="K80" s="94"/>
      <c r="L80" s="11"/>
      <c r="M80" s="95" t="s">
        <v>0</v>
      </c>
      <c r="N80" s="96" t="s">
        <v>18</v>
      </c>
      <c r="O80" s="97">
        <v>0.32217000000000001</v>
      </c>
      <c r="P80" s="97">
        <f>O80*H80</f>
        <v>5.7990599999999999</v>
      </c>
      <c r="Q80" s="97">
        <v>0</v>
      </c>
      <c r="R80" s="97">
        <f>Q80*H80</f>
        <v>0</v>
      </c>
      <c r="S80" s="97">
        <v>0.05</v>
      </c>
      <c r="T80" s="98">
        <f>S80*H80</f>
        <v>0.9</v>
      </c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R80" s="99" t="s">
        <v>67</v>
      </c>
      <c r="AT80" s="99" t="s">
        <v>63</v>
      </c>
      <c r="AU80" s="99" t="s">
        <v>62</v>
      </c>
      <c r="AY80" s="4" t="s">
        <v>59</v>
      </c>
      <c r="BE80" s="100">
        <f>IF(N80="základná",J80,0)</f>
        <v>0</v>
      </c>
      <c r="BF80" s="100">
        <f>IF(N80="znížená",J80,0)</f>
        <v>0</v>
      </c>
      <c r="BG80" s="100">
        <f>IF(N80="zákl. prenesená",J80,0)</f>
        <v>0</v>
      </c>
      <c r="BH80" s="100">
        <f>IF(N80="zníž. prenesená",J80,0)</f>
        <v>0</v>
      </c>
      <c r="BI80" s="100">
        <f>IF(N80="nulová",J80,0)</f>
        <v>0</v>
      </c>
      <c r="BJ80" s="4" t="s">
        <v>62</v>
      </c>
      <c r="BK80" s="101">
        <f>ROUND(I80*H80,3)</f>
        <v>0</v>
      </c>
      <c r="BL80" s="4" t="s">
        <v>67</v>
      </c>
      <c r="BM80" s="99" t="s">
        <v>87</v>
      </c>
    </row>
    <row r="81" spans="1:65" s="14" customFormat="1" ht="33" customHeight="1" x14ac:dyDescent="0.2">
      <c r="A81" s="10"/>
      <c r="B81" s="11"/>
      <c r="C81" s="89" t="s">
        <v>88</v>
      </c>
      <c r="D81" s="89" t="s">
        <v>63</v>
      </c>
      <c r="E81" s="90" t="s">
        <v>89</v>
      </c>
      <c r="F81" s="91" t="s">
        <v>90</v>
      </c>
      <c r="G81" s="92" t="s">
        <v>66</v>
      </c>
      <c r="H81" s="93">
        <v>8</v>
      </c>
      <c r="I81" s="106"/>
      <c r="J81" s="93">
        <f>ROUND(I81*H81,3)</f>
        <v>0</v>
      </c>
      <c r="K81" s="94"/>
      <c r="L81" s="11"/>
      <c r="M81" s="95" t="s">
        <v>0</v>
      </c>
      <c r="N81" s="96" t="s">
        <v>18</v>
      </c>
      <c r="O81" s="97">
        <v>0.19525000000000001</v>
      </c>
      <c r="P81" s="97">
        <f>O81*H81</f>
        <v>1.5620000000000001</v>
      </c>
      <c r="Q81" s="97">
        <v>0</v>
      </c>
      <c r="R81" s="97">
        <f>Q81*H81</f>
        <v>0</v>
      </c>
      <c r="S81" s="97">
        <v>5.8999999999999997E-2</v>
      </c>
      <c r="T81" s="98">
        <f>S81*H81</f>
        <v>0.47199999999999998</v>
      </c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R81" s="99" t="s">
        <v>67</v>
      </c>
      <c r="AT81" s="99" t="s">
        <v>63</v>
      </c>
      <c r="AU81" s="99" t="s">
        <v>62</v>
      </c>
      <c r="AY81" s="4" t="s">
        <v>59</v>
      </c>
      <c r="BE81" s="100">
        <f>IF(N81="základná",J81,0)</f>
        <v>0</v>
      </c>
      <c r="BF81" s="100">
        <f>IF(N81="znížená",J81,0)</f>
        <v>0</v>
      </c>
      <c r="BG81" s="100">
        <f>IF(N81="zákl. prenesená",J81,0)</f>
        <v>0</v>
      </c>
      <c r="BH81" s="100">
        <f>IF(N81="zníž. prenesená",J81,0)</f>
        <v>0</v>
      </c>
      <c r="BI81" s="100">
        <f>IF(N81="nulová",J81,0)</f>
        <v>0</v>
      </c>
      <c r="BJ81" s="4" t="s">
        <v>62</v>
      </c>
      <c r="BK81" s="101">
        <f>ROUND(I81*H81,3)</f>
        <v>0</v>
      </c>
      <c r="BL81" s="4" t="s">
        <v>67</v>
      </c>
      <c r="BM81" s="99" t="s">
        <v>91</v>
      </c>
    </row>
    <row r="82" spans="1:65" s="76" customFormat="1" ht="22.9" customHeight="1" x14ac:dyDescent="0.2">
      <c r="B82" s="77"/>
      <c r="D82" s="78" t="s">
        <v>28</v>
      </c>
      <c r="E82" s="87" t="s">
        <v>92</v>
      </c>
      <c r="F82" s="87" t="s">
        <v>93</v>
      </c>
      <c r="J82" s="88">
        <f>BK82</f>
        <v>0</v>
      </c>
      <c r="L82" s="77"/>
      <c r="M82" s="81"/>
      <c r="N82" s="82"/>
      <c r="O82" s="82"/>
      <c r="P82" s="83">
        <f>P83</f>
        <v>4.8767399999999999</v>
      </c>
      <c r="Q82" s="82"/>
      <c r="R82" s="83">
        <f>R83</f>
        <v>0</v>
      </c>
      <c r="S82" s="82"/>
      <c r="T82" s="84">
        <f>T83</f>
        <v>0</v>
      </c>
      <c r="AR82" s="78" t="s">
        <v>30</v>
      </c>
      <c r="AT82" s="85" t="s">
        <v>28</v>
      </c>
      <c r="AU82" s="85" t="s">
        <v>30</v>
      </c>
      <c r="AY82" s="78" t="s">
        <v>59</v>
      </c>
      <c r="BK82" s="86">
        <f>BK83</f>
        <v>0</v>
      </c>
    </row>
    <row r="83" spans="1:65" s="14" customFormat="1" ht="21.75" customHeight="1" x14ac:dyDescent="0.2">
      <c r="A83" s="10"/>
      <c r="B83" s="11"/>
      <c r="C83" s="89" t="s">
        <v>75</v>
      </c>
      <c r="D83" s="89" t="s">
        <v>63</v>
      </c>
      <c r="E83" s="90" t="s">
        <v>94</v>
      </c>
      <c r="F83" s="91" t="s">
        <v>95</v>
      </c>
      <c r="G83" s="92" t="s">
        <v>96</v>
      </c>
      <c r="H83" s="93">
        <v>1.98</v>
      </c>
      <c r="I83" s="106"/>
      <c r="J83" s="93">
        <f>ROUND(I83*H83,3)</f>
        <v>0</v>
      </c>
      <c r="K83" s="94"/>
      <c r="L83" s="11"/>
      <c r="M83" s="95" t="s">
        <v>0</v>
      </c>
      <c r="N83" s="96" t="s">
        <v>18</v>
      </c>
      <c r="O83" s="97">
        <v>2.4630000000000001</v>
      </c>
      <c r="P83" s="97">
        <f>O83*H83</f>
        <v>4.8767399999999999</v>
      </c>
      <c r="Q83" s="97">
        <v>0</v>
      </c>
      <c r="R83" s="97">
        <f>Q83*H83</f>
        <v>0</v>
      </c>
      <c r="S83" s="97">
        <v>0</v>
      </c>
      <c r="T83" s="98">
        <f>S83*H83</f>
        <v>0</v>
      </c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R83" s="99" t="s">
        <v>67</v>
      </c>
      <c r="AT83" s="99" t="s">
        <v>63</v>
      </c>
      <c r="AU83" s="99" t="s">
        <v>62</v>
      </c>
      <c r="AY83" s="4" t="s">
        <v>59</v>
      </c>
      <c r="BE83" s="100">
        <f>IF(N83="základná",J83,0)</f>
        <v>0</v>
      </c>
      <c r="BF83" s="100">
        <f>IF(N83="znížená",J83,0)</f>
        <v>0</v>
      </c>
      <c r="BG83" s="100">
        <f>IF(N83="zákl. prenesená",J83,0)</f>
        <v>0</v>
      </c>
      <c r="BH83" s="100">
        <f>IF(N83="zníž. prenesená",J83,0)</f>
        <v>0</v>
      </c>
      <c r="BI83" s="100">
        <f>IF(N83="nulová",J83,0)</f>
        <v>0</v>
      </c>
      <c r="BJ83" s="4" t="s">
        <v>62</v>
      </c>
      <c r="BK83" s="101">
        <f>ROUND(I83*H83,3)</f>
        <v>0</v>
      </c>
      <c r="BL83" s="4" t="s">
        <v>67</v>
      </c>
      <c r="BM83" s="99" t="s">
        <v>97</v>
      </c>
    </row>
    <row r="84" spans="1:65" s="76" customFormat="1" ht="25.9" customHeight="1" x14ac:dyDescent="0.2">
      <c r="B84" s="77"/>
      <c r="D84" s="78" t="s">
        <v>28</v>
      </c>
      <c r="E84" s="79" t="s">
        <v>98</v>
      </c>
      <c r="F84" s="79" t="s">
        <v>99</v>
      </c>
      <c r="J84" s="80">
        <f>BK84</f>
        <v>0</v>
      </c>
      <c r="L84" s="77"/>
      <c r="M84" s="81"/>
      <c r="N84" s="82"/>
      <c r="O84" s="82"/>
      <c r="P84" s="83">
        <f>P85</f>
        <v>4.8000000000000001E-2</v>
      </c>
      <c r="Q84" s="82"/>
      <c r="R84" s="83">
        <f>R85</f>
        <v>1.0000000000000001E-5</v>
      </c>
      <c r="S84" s="82"/>
      <c r="T84" s="84">
        <f>T85</f>
        <v>1E-3</v>
      </c>
      <c r="AR84" s="78" t="s">
        <v>62</v>
      </c>
      <c r="AT84" s="85" t="s">
        <v>28</v>
      </c>
      <c r="AU84" s="85" t="s">
        <v>29</v>
      </c>
      <c r="AY84" s="78" t="s">
        <v>59</v>
      </c>
      <c r="BK84" s="86">
        <f>BK85</f>
        <v>0</v>
      </c>
    </row>
    <row r="85" spans="1:65" s="76" customFormat="1" ht="22.9" customHeight="1" x14ac:dyDescent="0.2">
      <c r="B85" s="77"/>
      <c r="D85" s="78" t="s">
        <v>28</v>
      </c>
      <c r="E85" s="87" t="s">
        <v>100</v>
      </c>
      <c r="F85" s="87" t="s">
        <v>101</v>
      </c>
      <c r="J85" s="88">
        <f>BK85</f>
        <v>0</v>
      </c>
      <c r="L85" s="77"/>
      <c r="M85" s="81"/>
      <c r="N85" s="82"/>
      <c r="O85" s="82"/>
      <c r="P85" s="83">
        <f>P86</f>
        <v>4.8000000000000001E-2</v>
      </c>
      <c r="Q85" s="82"/>
      <c r="R85" s="83">
        <f>R86</f>
        <v>1.0000000000000001E-5</v>
      </c>
      <c r="S85" s="82"/>
      <c r="T85" s="84">
        <f>T86</f>
        <v>1E-3</v>
      </c>
      <c r="AR85" s="78" t="s">
        <v>62</v>
      </c>
      <c r="AT85" s="85" t="s">
        <v>28</v>
      </c>
      <c r="AU85" s="85" t="s">
        <v>30</v>
      </c>
      <c r="AY85" s="78" t="s">
        <v>59</v>
      </c>
      <c r="BK85" s="86">
        <f>BK86</f>
        <v>0</v>
      </c>
    </row>
    <row r="86" spans="1:65" s="14" customFormat="1" ht="16.5" customHeight="1" x14ac:dyDescent="0.2">
      <c r="A86" s="10"/>
      <c r="B86" s="11"/>
      <c r="C86" s="89" t="s">
        <v>102</v>
      </c>
      <c r="D86" s="89" t="s">
        <v>63</v>
      </c>
      <c r="E86" s="90" t="s">
        <v>103</v>
      </c>
      <c r="F86" s="91" t="s">
        <v>104</v>
      </c>
      <c r="G86" s="92" t="s">
        <v>105</v>
      </c>
      <c r="H86" s="93">
        <v>1</v>
      </c>
      <c r="I86" s="106"/>
      <c r="J86" s="93">
        <f>ROUND(I86*H86,3)</f>
        <v>0</v>
      </c>
      <c r="K86" s="94"/>
      <c r="L86" s="11"/>
      <c r="M86" s="95" t="s">
        <v>0</v>
      </c>
      <c r="N86" s="96" t="s">
        <v>18</v>
      </c>
      <c r="O86" s="97">
        <v>4.8000000000000001E-2</v>
      </c>
      <c r="P86" s="97">
        <f>O86*H86</f>
        <v>4.8000000000000001E-2</v>
      </c>
      <c r="Q86" s="97">
        <v>1.0000000000000001E-5</v>
      </c>
      <c r="R86" s="97">
        <f>Q86*H86</f>
        <v>1.0000000000000001E-5</v>
      </c>
      <c r="S86" s="97">
        <v>1E-3</v>
      </c>
      <c r="T86" s="98">
        <f>S86*H86</f>
        <v>1E-3</v>
      </c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R86" s="99" t="s">
        <v>106</v>
      </c>
      <c r="AT86" s="99" t="s">
        <v>63</v>
      </c>
      <c r="AU86" s="99" t="s">
        <v>62</v>
      </c>
      <c r="AY86" s="4" t="s">
        <v>59</v>
      </c>
      <c r="BE86" s="100">
        <f>IF(N86="základná",J86,0)</f>
        <v>0</v>
      </c>
      <c r="BF86" s="100">
        <f>IF(N86="znížená",J86,0)</f>
        <v>0</v>
      </c>
      <c r="BG86" s="100">
        <f>IF(N86="zákl. prenesená",J86,0)</f>
        <v>0</v>
      </c>
      <c r="BH86" s="100">
        <f>IF(N86="zníž. prenesená",J86,0)</f>
        <v>0</v>
      </c>
      <c r="BI86" s="100">
        <f>IF(N86="nulová",J86,0)</f>
        <v>0</v>
      </c>
      <c r="BJ86" s="4" t="s">
        <v>62</v>
      </c>
      <c r="BK86" s="101">
        <f>ROUND(I86*H86,3)</f>
        <v>0</v>
      </c>
      <c r="BL86" s="4" t="s">
        <v>106</v>
      </c>
      <c r="BM86" s="99" t="s">
        <v>107</v>
      </c>
    </row>
    <row r="87" spans="1:65" s="76" customFormat="1" ht="25.9" customHeight="1" x14ac:dyDescent="0.2">
      <c r="B87" s="77"/>
      <c r="D87" s="78" t="s">
        <v>28</v>
      </c>
      <c r="E87" s="79" t="s">
        <v>108</v>
      </c>
      <c r="F87" s="79" t="s">
        <v>109</v>
      </c>
      <c r="J87" s="80">
        <f>BK87</f>
        <v>0</v>
      </c>
      <c r="L87" s="77"/>
      <c r="M87" s="81"/>
      <c r="N87" s="82"/>
      <c r="O87" s="82"/>
      <c r="P87" s="83">
        <f>P88</f>
        <v>0.14399999999999999</v>
      </c>
      <c r="Q87" s="82"/>
      <c r="R87" s="83">
        <f>R88</f>
        <v>0</v>
      </c>
      <c r="S87" s="82"/>
      <c r="T87" s="84">
        <f>T88</f>
        <v>0</v>
      </c>
      <c r="AR87" s="78" t="s">
        <v>69</v>
      </c>
      <c r="AT87" s="85" t="s">
        <v>28</v>
      </c>
      <c r="AU87" s="85" t="s">
        <v>29</v>
      </c>
      <c r="AY87" s="78" t="s">
        <v>59</v>
      </c>
      <c r="BK87" s="86">
        <f>BK88</f>
        <v>0</v>
      </c>
    </row>
    <row r="88" spans="1:65" s="76" customFormat="1" ht="22.9" customHeight="1" x14ac:dyDescent="0.2">
      <c r="B88" s="77"/>
      <c r="D88" s="78" t="s">
        <v>28</v>
      </c>
      <c r="E88" s="87" t="s">
        <v>110</v>
      </c>
      <c r="F88" s="87" t="s">
        <v>111</v>
      </c>
      <c r="J88" s="88">
        <f>BK88</f>
        <v>0</v>
      </c>
      <c r="L88" s="77"/>
      <c r="M88" s="81"/>
      <c r="N88" s="82"/>
      <c r="O88" s="82"/>
      <c r="P88" s="83">
        <f>P89</f>
        <v>0.14399999999999999</v>
      </c>
      <c r="Q88" s="82"/>
      <c r="R88" s="83">
        <f>R89</f>
        <v>0</v>
      </c>
      <c r="S88" s="82"/>
      <c r="T88" s="84">
        <f>T89</f>
        <v>0</v>
      </c>
      <c r="AR88" s="78" t="s">
        <v>69</v>
      </c>
      <c r="AT88" s="85" t="s">
        <v>28</v>
      </c>
      <c r="AU88" s="85" t="s">
        <v>30</v>
      </c>
      <c r="AY88" s="78" t="s">
        <v>59</v>
      </c>
      <c r="BK88" s="86">
        <f>BK89</f>
        <v>0</v>
      </c>
    </row>
    <row r="89" spans="1:65" s="14" customFormat="1" ht="16.5" customHeight="1" x14ac:dyDescent="0.2">
      <c r="A89" s="10"/>
      <c r="B89" s="11"/>
      <c r="C89" s="89" t="s">
        <v>112</v>
      </c>
      <c r="D89" s="89" t="s">
        <v>63</v>
      </c>
      <c r="E89" s="90" t="s">
        <v>113</v>
      </c>
      <c r="F89" s="91" t="s">
        <v>114</v>
      </c>
      <c r="G89" s="92" t="s">
        <v>115</v>
      </c>
      <c r="H89" s="93">
        <v>2</v>
      </c>
      <c r="I89" s="106"/>
      <c r="J89" s="93">
        <f>ROUND(I89*H89,3)</f>
        <v>0</v>
      </c>
      <c r="K89" s="94"/>
      <c r="L89" s="11"/>
      <c r="M89" s="102" t="s">
        <v>0</v>
      </c>
      <c r="N89" s="103" t="s">
        <v>18</v>
      </c>
      <c r="O89" s="104">
        <v>7.1999999999999995E-2</v>
      </c>
      <c r="P89" s="104">
        <f>O89*H89</f>
        <v>0.14399999999999999</v>
      </c>
      <c r="Q89" s="104">
        <v>0</v>
      </c>
      <c r="R89" s="104">
        <f>Q89*H89</f>
        <v>0</v>
      </c>
      <c r="S89" s="104">
        <v>0</v>
      </c>
      <c r="T89" s="105">
        <f>S89*H89</f>
        <v>0</v>
      </c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R89" s="99" t="s">
        <v>116</v>
      </c>
      <c r="AT89" s="99" t="s">
        <v>63</v>
      </c>
      <c r="AU89" s="99" t="s">
        <v>62</v>
      </c>
      <c r="AY89" s="4" t="s">
        <v>59</v>
      </c>
      <c r="BE89" s="100">
        <f>IF(N89="základná",J89,0)</f>
        <v>0</v>
      </c>
      <c r="BF89" s="100">
        <f>IF(N89="znížená",J89,0)</f>
        <v>0</v>
      </c>
      <c r="BG89" s="100">
        <f>IF(N89="zákl. prenesená",J89,0)</f>
        <v>0</v>
      </c>
      <c r="BH89" s="100">
        <f>IF(N89="zníž. prenesená",J89,0)</f>
        <v>0</v>
      </c>
      <c r="BI89" s="100">
        <f>IF(N89="nulová",J89,0)</f>
        <v>0</v>
      </c>
      <c r="BJ89" s="4" t="s">
        <v>62</v>
      </c>
      <c r="BK89" s="101">
        <f>ROUND(I89*H89,3)</f>
        <v>0</v>
      </c>
      <c r="BL89" s="4" t="s">
        <v>116</v>
      </c>
      <c r="BM89" s="99" t="s">
        <v>117</v>
      </c>
    </row>
    <row r="90" spans="1:65" s="14" customFormat="1" ht="6.95" customHeight="1" x14ac:dyDescent="0.2">
      <c r="A90" s="10"/>
      <c r="B90" s="56"/>
      <c r="C90" s="57"/>
      <c r="D90" s="57"/>
      <c r="E90" s="57"/>
      <c r="F90" s="57"/>
      <c r="G90" s="57"/>
      <c r="H90" s="57"/>
      <c r="I90" s="57"/>
      <c r="J90" s="57"/>
      <c r="K90" s="57"/>
      <c r="L90" s="11"/>
      <c r="M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</row>
  </sheetData>
  <sheetProtection algorithmName="SHA-512" hashValue="A9wPbywRNhKVdbLW8O5iEpnq+nJU1UNmlmkMX8t5TIjkaU1tX43bBmJmKle2wssiYq95wIk6Y6w5Nksx8c9+VQ==" saltValue="exhg0ZxSkay2H/lDEnk0/g==" spinCount="100000" sheet="1" objects="1" scenarios="1"/>
  <autoFilter ref="C70:K89"/>
  <mergeCells count="5">
    <mergeCell ref="E63:H63"/>
    <mergeCell ref="L2:V2"/>
    <mergeCell ref="E7:H7"/>
    <mergeCell ref="E9:H9"/>
    <mergeCell ref="E32:H32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0025 - opravy omietok</vt:lpstr>
      <vt:lpstr>'0025 - opravy omietok'!Názvy_tlače</vt:lpstr>
      <vt:lpstr>'0025 - opravy omietok'!Oblasť_tlače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KREATOR_plus\KREATOR plus</dc:creator>
  <cp:lastModifiedBy>Narodova</cp:lastModifiedBy>
  <dcterms:created xsi:type="dcterms:W3CDTF">2020-06-26T06:22:53Z</dcterms:created>
  <dcterms:modified xsi:type="dcterms:W3CDTF">2020-07-06T08:01:35Z</dcterms:modified>
</cp:coreProperties>
</file>