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/>
  <mc:AlternateContent xmlns:mc="http://schemas.openxmlformats.org/markup-compatibility/2006">
    <mc:Choice Requires="x15">
      <x15ac:absPath xmlns:x15ac="http://schemas.microsoft.com/office/spreadsheetml/2010/11/ac" url="D:\#Work\Veolia\Martinka Ivan\40-EU BA\# Realizacia\SUB\Vyberove konanie\4. MaR + NN\3.Rozdelenie NN a Silnoprup\Export to EUBA\02\2020_Prípojka NN_Prevadzkove Rozvody\texty\"/>
    </mc:Choice>
  </mc:AlternateContent>
  <bookViews>
    <workbookView xWindow="0" yWindow="0" windowWidth="25200" windowHeight="11985"/>
  </bookViews>
  <sheets>
    <sheet name="Rekapitulácia stavby" sheetId="1" r:id="rId1"/>
    <sheet name="01 - Doplnenie existujúce..." sheetId="2" r:id="rId2"/>
    <sheet name="02 - Prevádzkový rozvod s..." sheetId="3" r:id="rId3"/>
    <sheet name="03 - Prevádzkový rozvod s.. " sheetId="5" r:id="rId4"/>
    <sheet name="04 - Revízie a dokumentácie" sheetId="4" r:id="rId5"/>
  </sheets>
  <definedNames>
    <definedName name="_xlnm._FilterDatabase" localSheetId="1" hidden="1">'01 - Doplnenie existujúce...'!$C$118:$L$172</definedName>
    <definedName name="_xlnm._FilterDatabase" localSheetId="2" hidden="1">'02 - Prevádzkový rozvod s...'!$C$123:$L$194</definedName>
    <definedName name="_xlnm._FilterDatabase" localSheetId="3" hidden="1">'03 - Prevádzkový rozvod s.. '!$C$119:$K$214</definedName>
    <definedName name="_xlnm._FilterDatabase" localSheetId="4" hidden="1">'04 - Revízie a dokumentácie'!$C$118:$L$148</definedName>
    <definedName name="_xlnm.Print_Titles" localSheetId="1">'01 - Doplnenie existujúce...'!$118:$118</definedName>
    <definedName name="_xlnm.Print_Titles" localSheetId="2">'02 - Prevádzkový rozvod s...'!$123:$123</definedName>
    <definedName name="_xlnm.Print_Titles" localSheetId="3">'03 - Prevádzkový rozvod s.. '!$119:$119</definedName>
    <definedName name="_xlnm.Print_Titles" localSheetId="4">'04 - Revízie a dokumentácie'!$118:$118</definedName>
    <definedName name="_xlnm.Print_Titles" localSheetId="0">'Rekapitulácia stavby'!$92:$92</definedName>
    <definedName name="_xlnm.Print_Area" localSheetId="1">'01 - Doplnenie existujúce...'!$C$106:$L$172</definedName>
    <definedName name="_xlnm.Print_Area" localSheetId="2">'02 - Prevádzkový rozvod s...'!$C$111:$L$194</definedName>
    <definedName name="_xlnm.Print_Area" localSheetId="3">'03 - Prevádzkový rozvod s.. '!$C$107:$K$214</definedName>
    <definedName name="_xlnm.Print_Area" localSheetId="4">'04 - Revízie a dokumentácie'!$C$106:$L$148</definedName>
    <definedName name="_xlnm.Print_Area" localSheetId="0">'Rekapitulácia stavby'!$D$4:$AO$76,'Rekapitulácia stavby'!$C$82:$AQ$99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2" l="1"/>
  <c r="J113" i="2" s="1"/>
  <c r="J17" i="2"/>
  <c r="J18" i="2"/>
  <c r="J91" i="2"/>
  <c r="J92" i="2"/>
  <c r="J115" i="2"/>
  <c r="J116" i="2"/>
  <c r="J89" i="2" l="1"/>
  <c r="BF97" i="1"/>
  <c r="BA97" i="1"/>
  <c r="AZ97" i="1"/>
  <c r="AY97" i="1"/>
  <c r="AW97" i="1"/>
  <c r="E85" i="5"/>
  <c r="J89" i="5"/>
  <c r="F117" i="5"/>
  <c r="J35" i="5"/>
  <c r="J36" i="5"/>
  <c r="J37" i="5"/>
  <c r="E87" i="5"/>
  <c r="F89" i="5"/>
  <c r="F91" i="5"/>
  <c r="J91" i="5"/>
  <c r="J92" i="5"/>
  <c r="E110" i="5"/>
  <c r="E112" i="5"/>
  <c r="F114" i="5"/>
  <c r="F116" i="5"/>
  <c r="J116" i="5"/>
  <c r="J117" i="5"/>
  <c r="J123" i="5"/>
  <c r="P123" i="5"/>
  <c r="R123" i="5"/>
  <c r="T123" i="5"/>
  <c r="BE123" i="5"/>
  <c r="BF123" i="5"/>
  <c r="BG123" i="5"/>
  <c r="BH123" i="5"/>
  <c r="BI123" i="5"/>
  <c r="BK123" i="5"/>
  <c r="J125" i="5"/>
  <c r="BF125" i="5"/>
  <c r="P125" i="5"/>
  <c r="R125" i="5"/>
  <c r="T125" i="5"/>
  <c r="BE125" i="5"/>
  <c r="BG125" i="5"/>
  <c r="BH125" i="5"/>
  <c r="BI125" i="5"/>
  <c r="BK125" i="5"/>
  <c r="J127" i="5"/>
  <c r="P127" i="5"/>
  <c r="P122" i="5" s="1"/>
  <c r="R127" i="5"/>
  <c r="R122" i="5" s="1"/>
  <c r="T127" i="5"/>
  <c r="BE127" i="5"/>
  <c r="BF127" i="5"/>
  <c r="BG127" i="5"/>
  <c r="BH127" i="5"/>
  <c r="BI127" i="5"/>
  <c r="BK127" i="5"/>
  <c r="J129" i="5"/>
  <c r="BF129" i="5" s="1"/>
  <c r="P129" i="5"/>
  <c r="R129" i="5"/>
  <c r="T129" i="5"/>
  <c r="BE129" i="5"/>
  <c r="BG129" i="5"/>
  <c r="BH129" i="5"/>
  <c r="BI129" i="5"/>
  <c r="BK129" i="5"/>
  <c r="J131" i="5"/>
  <c r="BF131" i="5" s="1"/>
  <c r="P131" i="5"/>
  <c r="R131" i="5"/>
  <c r="T131" i="5"/>
  <c r="BE131" i="5"/>
  <c r="BG131" i="5"/>
  <c r="BH131" i="5"/>
  <c r="BI131" i="5"/>
  <c r="BK131" i="5"/>
  <c r="J133" i="5"/>
  <c r="BF133" i="5" s="1"/>
  <c r="P133" i="5"/>
  <c r="R133" i="5"/>
  <c r="T133" i="5"/>
  <c r="BE133" i="5"/>
  <c r="BG133" i="5"/>
  <c r="BH133" i="5"/>
  <c r="BI133" i="5"/>
  <c r="BK133" i="5"/>
  <c r="J135" i="5"/>
  <c r="P135" i="5"/>
  <c r="R135" i="5"/>
  <c r="T135" i="5"/>
  <c r="BE135" i="5"/>
  <c r="BF135" i="5"/>
  <c r="BG135" i="5"/>
  <c r="BH135" i="5"/>
  <c r="BI135" i="5"/>
  <c r="BK135" i="5"/>
  <c r="J137" i="5"/>
  <c r="BF137" i="5" s="1"/>
  <c r="P137" i="5"/>
  <c r="R137" i="5"/>
  <c r="T137" i="5"/>
  <c r="BE137" i="5"/>
  <c r="BG137" i="5"/>
  <c r="BH137" i="5"/>
  <c r="BI137" i="5"/>
  <c r="BK137" i="5"/>
  <c r="J139" i="5"/>
  <c r="BF139" i="5" s="1"/>
  <c r="P139" i="5"/>
  <c r="R139" i="5"/>
  <c r="T139" i="5"/>
  <c r="BE139" i="5"/>
  <c r="BG139" i="5"/>
  <c r="BH139" i="5"/>
  <c r="BI139" i="5"/>
  <c r="BK139" i="5"/>
  <c r="J141" i="5"/>
  <c r="BF141" i="5" s="1"/>
  <c r="P141" i="5"/>
  <c r="R141" i="5"/>
  <c r="T141" i="5"/>
  <c r="BE141" i="5"/>
  <c r="BG141" i="5"/>
  <c r="BH141" i="5"/>
  <c r="BI141" i="5"/>
  <c r="BK141" i="5"/>
  <c r="J143" i="5"/>
  <c r="BF143" i="5" s="1"/>
  <c r="P143" i="5"/>
  <c r="R143" i="5"/>
  <c r="T143" i="5"/>
  <c r="BE143" i="5"/>
  <c r="BG143" i="5"/>
  <c r="BH143" i="5"/>
  <c r="BI143" i="5"/>
  <c r="BK143" i="5"/>
  <c r="J145" i="5"/>
  <c r="BF145" i="5" s="1"/>
  <c r="P145" i="5"/>
  <c r="R145" i="5"/>
  <c r="T145" i="5"/>
  <c r="BE145" i="5"/>
  <c r="BG145" i="5"/>
  <c r="BH145" i="5"/>
  <c r="BI145" i="5"/>
  <c r="BK145" i="5"/>
  <c r="J147" i="5"/>
  <c r="BF147" i="5" s="1"/>
  <c r="P147" i="5"/>
  <c r="R147" i="5"/>
  <c r="T147" i="5"/>
  <c r="BE147" i="5"/>
  <c r="BG147" i="5"/>
  <c r="BH147" i="5"/>
  <c r="BI147" i="5"/>
  <c r="BK147" i="5"/>
  <c r="J149" i="5"/>
  <c r="BF149" i="5" s="1"/>
  <c r="P149" i="5"/>
  <c r="R149" i="5"/>
  <c r="T149" i="5"/>
  <c r="BE149" i="5"/>
  <c r="J33" i="5" s="1"/>
  <c r="BG149" i="5"/>
  <c r="BH149" i="5"/>
  <c r="BI149" i="5"/>
  <c r="BK149" i="5"/>
  <c r="J151" i="5"/>
  <c r="P151" i="5"/>
  <c r="R151" i="5"/>
  <c r="T151" i="5"/>
  <c r="BE151" i="5"/>
  <c r="BF151" i="5"/>
  <c r="BG151" i="5"/>
  <c r="BH151" i="5"/>
  <c r="BI151" i="5"/>
  <c r="BK151" i="5"/>
  <c r="J153" i="5"/>
  <c r="BF153" i="5" s="1"/>
  <c r="P153" i="5"/>
  <c r="R153" i="5"/>
  <c r="T153" i="5"/>
  <c r="BE153" i="5"/>
  <c r="BG153" i="5"/>
  <c r="BH153" i="5"/>
  <c r="BI153" i="5"/>
  <c r="BK153" i="5"/>
  <c r="J155" i="5"/>
  <c r="BF155" i="5" s="1"/>
  <c r="P155" i="5"/>
  <c r="R155" i="5"/>
  <c r="T155" i="5"/>
  <c r="BE155" i="5"/>
  <c r="BG155" i="5"/>
  <c r="BH155" i="5"/>
  <c r="BI155" i="5"/>
  <c r="BK155" i="5"/>
  <c r="J157" i="5"/>
  <c r="BF157" i="5" s="1"/>
  <c r="P157" i="5"/>
  <c r="R157" i="5"/>
  <c r="T157" i="5"/>
  <c r="BE157" i="5"/>
  <c r="BG157" i="5"/>
  <c r="BH157" i="5"/>
  <c r="BI157" i="5"/>
  <c r="BK157" i="5"/>
  <c r="J159" i="5"/>
  <c r="P159" i="5"/>
  <c r="R159" i="5"/>
  <c r="T159" i="5"/>
  <c r="BE159" i="5"/>
  <c r="BF159" i="5"/>
  <c r="BG159" i="5"/>
  <c r="BH159" i="5"/>
  <c r="BI159" i="5"/>
  <c r="BK159" i="5"/>
  <c r="J161" i="5"/>
  <c r="BF161" i="5" s="1"/>
  <c r="P161" i="5"/>
  <c r="R161" i="5"/>
  <c r="T161" i="5"/>
  <c r="BE161" i="5"/>
  <c r="BG161" i="5"/>
  <c r="BH161" i="5"/>
  <c r="BI161" i="5"/>
  <c r="BK161" i="5"/>
  <c r="J163" i="5"/>
  <c r="BF163" i="5" s="1"/>
  <c r="P163" i="5"/>
  <c r="R163" i="5"/>
  <c r="T163" i="5"/>
  <c r="BE163" i="5"/>
  <c r="BG163" i="5"/>
  <c r="BH163" i="5"/>
  <c r="BI163" i="5"/>
  <c r="BK163" i="5"/>
  <c r="J165" i="5"/>
  <c r="BF165" i="5" s="1"/>
  <c r="P165" i="5"/>
  <c r="R165" i="5"/>
  <c r="T165" i="5"/>
  <c r="BE165" i="5"/>
  <c r="BG165" i="5"/>
  <c r="BH165" i="5"/>
  <c r="BI165" i="5"/>
  <c r="BK165" i="5"/>
  <c r="J167" i="5"/>
  <c r="BF167" i="5" s="1"/>
  <c r="P167" i="5"/>
  <c r="R167" i="5"/>
  <c r="T167" i="5"/>
  <c r="BE167" i="5"/>
  <c r="BG167" i="5"/>
  <c r="BH167" i="5"/>
  <c r="BI167" i="5"/>
  <c r="BK167" i="5"/>
  <c r="J169" i="5"/>
  <c r="BF169" i="5" s="1"/>
  <c r="P169" i="5"/>
  <c r="R169" i="5"/>
  <c r="T169" i="5"/>
  <c r="BE169" i="5"/>
  <c r="BG169" i="5"/>
  <c r="BH169" i="5"/>
  <c r="BI169" i="5"/>
  <c r="BK169" i="5"/>
  <c r="J171" i="5"/>
  <c r="P171" i="5"/>
  <c r="R171" i="5"/>
  <c r="T171" i="5"/>
  <c r="BE171" i="5"/>
  <c r="BF171" i="5"/>
  <c r="BG171" i="5"/>
  <c r="BH171" i="5"/>
  <c r="BI171" i="5"/>
  <c r="BK171" i="5"/>
  <c r="J173" i="5"/>
  <c r="BF173" i="5" s="1"/>
  <c r="P173" i="5"/>
  <c r="R173" i="5"/>
  <c r="T173" i="5"/>
  <c r="BE173" i="5"/>
  <c r="BG173" i="5"/>
  <c r="BH173" i="5"/>
  <c r="BI173" i="5"/>
  <c r="BK173" i="5"/>
  <c r="J175" i="5"/>
  <c r="P175" i="5"/>
  <c r="R175" i="5"/>
  <c r="T175" i="5"/>
  <c r="BE175" i="5"/>
  <c r="BF175" i="5"/>
  <c r="BG175" i="5"/>
  <c r="BH175" i="5"/>
  <c r="BI175" i="5"/>
  <c r="BK175" i="5"/>
  <c r="J177" i="5"/>
  <c r="BF177" i="5" s="1"/>
  <c r="P177" i="5"/>
  <c r="R177" i="5"/>
  <c r="T177" i="5"/>
  <c r="BE177" i="5"/>
  <c r="BG177" i="5"/>
  <c r="BH177" i="5"/>
  <c r="BI177" i="5"/>
  <c r="BK177" i="5"/>
  <c r="J180" i="5"/>
  <c r="BF180" i="5" s="1"/>
  <c r="P180" i="5"/>
  <c r="R180" i="5"/>
  <c r="R179" i="5" s="1"/>
  <c r="T180" i="5"/>
  <c r="BE180" i="5"/>
  <c r="BG180" i="5"/>
  <c r="BH180" i="5"/>
  <c r="BI180" i="5"/>
  <c r="BK180" i="5"/>
  <c r="J182" i="5"/>
  <c r="P182" i="5"/>
  <c r="P179" i="5" s="1"/>
  <c r="R182" i="5"/>
  <c r="T182" i="5"/>
  <c r="BE182" i="5"/>
  <c r="BF182" i="5"/>
  <c r="BG182" i="5"/>
  <c r="BH182" i="5"/>
  <c r="BI182" i="5"/>
  <c r="BK182" i="5"/>
  <c r="J184" i="5"/>
  <c r="P184" i="5"/>
  <c r="R184" i="5"/>
  <c r="T184" i="5"/>
  <c r="BE184" i="5"/>
  <c r="BF184" i="5"/>
  <c r="BG184" i="5"/>
  <c r="BH184" i="5"/>
  <c r="BI184" i="5"/>
  <c r="BK184" i="5"/>
  <c r="J186" i="5"/>
  <c r="BF186" i="5" s="1"/>
  <c r="P186" i="5"/>
  <c r="R186" i="5"/>
  <c r="T186" i="5"/>
  <c r="BE186" i="5"/>
  <c r="BG186" i="5"/>
  <c r="BH186" i="5"/>
  <c r="BI186" i="5"/>
  <c r="BK186" i="5"/>
  <c r="J188" i="5"/>
  <c r="BF188" i="5" s="1"/>
  <c r="P188" i="5"/>
  <c r="R188" i="5"/>
  <c r="T188" i="5"/>
  <c r="BE188" i="5"/>
  <c r="BG188" i="5"/>
  <c r="BH188" i="5"/>
  <c r="BI188" i="5"/>
  <c r="BK188" i="5"/>
  <c r="J190" i="5"/>
  <c r="P190" i="5"/>
  <c r="R190" i="5"/>
  <c r="T190" i="5"/>
  <c r="BE190" i="5"/>
  <c r="BF190" i="5"/>
  <c r="BG190" i="5"/>
  <c r="BH190" i="5"/>
  <c r="BI190" i="5"/>
  <c r="BK190" i="5"/>
  <c r="J192" i="5"/>
  <c r="BF192" i="5" s="1"/>
  <c r="P192" i="5"/>
  <c r="R192" i="5"/>
  <c r="T192" i="5"/>
  <c r="BE192" i="5"/>
  <c r="BG192" i="5"/>
  <c r="BH192" i="5"/>
  <c r="BI192" i="5"/>
  <c r="BK192" i="5"/>
  <c r="J194" i="5"/>
  <c r="P194" i="5"/>
  <c r="R194" i="5"/>
  <c r="T194" i="5"/>
  <c r="BE194" i="5"/>
  <c r="BF194" i="5"/>
  <c r="BG194" i="5"/>
  <c r="BH194" i="5"/>
  <c r="BI194" i="5"/>
  <c r="BK194" i="5"/>
  <c r="J196" i="5"/>
  <c r="BF196" i="5" s="1"/>
  <c r="P196" i="5"/>
  <c r="R196" i="5"/>
  <c r="T196" i="5"/>
  <c r="BE196" i="5"/>
  <c r="BG196" i="5"/>
  <c r="BH196" i="5"/>
  <c r="BI196" i="5"/>
  <c r="BK196" i="5"/>
  <c r="J198" i="5"/>
  <c r="P198" i="5"/>
  <c r="R198" i="5"/>
  <c r="T198" i="5"/>
  <c r="BE198" i="5"/>
  <c r="BF198" i="5"/>
  <c r="BG198" i="5"/>
  <c r="BH198" i="5"/>
  <c r="BI198" i="5"/>
  <c r="BK198" i="5"/>
  <c r="J200" i="5"/>
  <c r="BF200" i="5" s="1"/>
  <c r="P200" i="5"/>
  <c r="R200" i="5"/>
  <c r="T200" i="5"/>
  <c r="BE200" i="5"/>
  <c r="BG200" i="5"/>
  <c r="BH200" i="5"/>
  <c r="BI200" i="5"/>
  <c r="BK200" i="5"/>
  <c r="J202" i="5"/>
  <c r="P202" i="5"/>
  <c r="R202" i="5"/>
  <c r="T202" i="5"/>
  <c r="BE202" i="5"/>
  <c r="BF202" i="5"/>
  <c r="BG202" i="5"/>
  <c r="BH202" i="5"/>
  <c r="BI202" i="5"/>
  <c r="BK202" i="5"/>
  <c r="J204" i="5"/>
  <c r="BF204" i="5" s="1"/>
  <c r="P204" i="5"/>
  <c r="R204" i="5"/>
  <c r="T204" i="5"/>
  <c r="BE204" i="5"/>
  <c r="BG204" i="5"/>
  <c r="BH204" i="5"/>
  <c r="BI204" i="5"/>
  <c r="BK204" i="5"/>
  <c r="J206" i="5"/>
  <c r="P206" i="5"/>
  <c r="R206" i="5"/>
  <c r="T206" i="5"/>
  <c r="BE206" i="5"/>
  <c r="BF206" i="5"/>
  <c r="BG206" i="5"/>
  <c r="BH206" i="5"/>
  <c r="BI206" i="5"/>
  <c r="BK206" i="5"/>
  <c r="J208" i="5"/>
  <c r="BF208" i="5" s="1"/>
  <c r="P208" i="5"/>
  <c r="R208" i="5"/>
  <c r="T208" i="5"/>
  <c r="BE208" i="5"/>
  <c r="BG208" i="5"/>
  <c r="BH208" i="5"/>
  <c r="BI208" i="5"/>
  <c r="BK208" i="5"/>
  <c r="J211" i="5"/>
  <c r="BF211" i="5" s="1"/>
  <c r="P211" i="5"/>
  <c r="P210" i="5"/>
  <c r="R211" i="5"/>
  <c r="R210" i="5"/>
  <c r="T211" i="5"/>
  <c r="BE211" i="5"/>
  <c r="BG211" i="5"/>
  <c r="BH211" i="5"/>
  <c r="BI211" i="5"/>
  <c r="BK211" i="5"/>
  <c r="J213" i="5"/>
  <c r="BF213" i="5"/>
  <c r="P213" i="5"/>
  <c r="R213" i="5"/>
  <c r="T213" i="5"/>
  <c r="T210" i="5" s="1"/>
  <c r="BE213" i="5"/>
  <c r="BG213" i="5"/>
  <c r="BH213" i="5"/>
  <c r="BI213" i="5"/>
  <c r="BK213" i="5"/>
  <c r="K39" i="4"/>
  <c r="K38" i="4"/>
  <c r="BA98" i="1"/>
  <c r="K37" i="4"/>
  <c r="AZ98" i="1" s="1"/>
  <c r="BI148" i="4"/>
  <c r="BH148" i="4"/>
  <c r="BG148" i="4"/>
  <c r="BE148" i="4"/>
  <c r="R148" i="4"/>
  <c r="Q148" i="4"/>
  <c r="P148" i="4"/>
  <c r="BK148" i="4" s="1"/>
  <c r="K148" i="4" s="1"/>
  <c r="BF148" i="4" s="1"/>
  <c r="BI147" i="4"/>
  <c r="BH147" i="4"/>
  <c r="BG147" i="4"/>
  <c r="BE147" i="4"/>
  <c r="F35" i="4" s="1"/>
  <c r="BB98" i="1" s="1"/>
  <c r="R147" i="4"/>
  <c r="Q147" i="4"/>
  <c r="P147" i="4"/>
  <c r="BK147" i="4" s="1"/>
  <c r="K147" i="4" s="1"/>
  <c r="BF147" i="4" s="1"/>
  <c r="BI146" i="4"/>
  <c r="BH146" i="4"/>
  <c r="BG146" i="4"/>
  <c r="BE146" i="4"/>
  <c r="R146" i="4"/>
  <c r="Q146" i="4"/>
  <c r="P146" i="4"/>
  <c r="BK146" i="4" s="1"/>
  <c r="K146" i="4" s="1"/>
  <c r="BF146" i="4" s="1"/>
  <c r="BI145" i="4"/>
  <c r="BH145" i="4"/>
  <c r="BG145" i="4"/>
  <c r="BE145" i="4"/>
  <c r="R145" i="4"/>
  <c r="Q145" i="4"/>
  <c r="P145" i="4"/>
  <c r="BK145" i="4"/>
  <c r="K145" i="4" s="1"/>
  <c r="BF145" i="4" s="1"/>
  <c r="BI144" i="4"/>
  <c r="BH144" i="4"/>
  <c r="BG144" i="4"/>
  <c r="BE144" i="4"/>
  <c r="R144" i="4"/>
  <c r="Q144" i="4"/>
  <c r="P144" i="4"/>
  <c r="BK144" i="4" s="1"/>
  <c r="K144" i="4" s="1"/>
  <c r="BF144" i="4" s="1"/>
  <c r="BI143" i="4"/>
  <c r="BH143" i="4"/>
  <c r="BG143" i="4"/>
  <c r="BE143" i="4"/>
  <c r="R143" i="4"/>
  <c r="R128" i="4" s="1"/>
  <c r="J99" i="4" s="1"/>
  <c r="Q143" i="4"/>
  <c r="P143" i="4"/>
  <c r="BK143" i="4" s="1"/>
  <c r="K143" i="4" s="1"/>
  <c r="BF143" i="4" s="1"/>
  <c r="BI142" i="4"/>
  <c r="BH142" i="4"/>
  <c r="BG142" i="4"/>
  <c r="BE142" i="4"/>
  <c r="R142" i="4"/>
  <c r="Q142" i="4"/>
  <c r="P142" i="4"/>
  <c r="BK142" i="4" s="1"/>
  <c r="K142" i="4" s="1"/>
  <c r="BF142" i="4" s="1"/>
  <c r="BI141" i="4"/>
  <c r="BH141" i="4"/>
  <c r="BG141" i="4"/>
  <c r="BE141" i="4"/>
  <c r="R141" i="4"/>
  <c r="Q141" i="4"/>
  <c r="P141" i="4"/>
  <c r="BK141" i="4" s="1"/>
  <c r="K141" i="4" s="1"/>
  <c r="BF141" i="4" s="1"/>
  <c r="BI140" i="4"/>
  <c r="BH140" i="4"/>
  <c r="BG140" i="4"/>
  <c r="BE140" i="4"/>
  <c r="R140" i="4"/>
  <c r="Q140" i="4"/>
  <c r="P140" i="4"/>
  <c r="BK140" i="4" s="1"/>
  <c r="K140" i="4"/>
  <c r="BF140" i="4" s="1"/>
  <c r="BI139" i="4"/>
  <c r="BH139" i="4"/>
  <c r="BG139" i="4"/>
  <c r="BE139" i="4"/>
  <c r="R139" i="4"/>
  <c r="Q139" i="4"/>
  <c r="Q128" i="4" s="1"/>
  <c r="I99" i="4" s="1"/>
  <c r="P139" i="4"/>
  <c r="BK139" i="4" s="1"/>
  <c r="K139" i="4" s="1"/>
  <c r="BF139" i="4" s="1"/>
  <c r="BI138" i="4"/>
  <c r="BH138" i="4"/>
  <c r="BG138" i="4"/>
  <c r="BE138" i="4"/>
  <c r="R138" i="4"/>
  <c r="Q138" i="4"/>
  <c r="P138" i="4"/>
  <c r="BK138" i="4" s="1"/>
  <c r="K138" i="4" s="1"/>
  <c r="BF138" i="4" s="1"/>
  <c r="BI137" i="4"/>
  <c r="BH137" i="4"/>
  <c r="BG137" i="4"/>
  <c r="BE137" i="4"/>
  <c r="R137" i="4"/>
  <c r="Q137" i="4"/>
  <c r="P137" i="4"/>
  <c r="BK137" i="4"/>
  <c r="K137" i="4" s="1"/>
  <c r="BF137" i="4" s="1"/>
  <c r="BI136" i="4"/>
  <c r="BH136" i="4"/>
  <c r="BG136" i="4"/>
  <c r="BE136" i="4"/>
  <c r="R136" i="4"/>
  <c r="Q136" i="4"/>
  <c r="P136" i="4"/>
  <c r="BK136" i="4" s="1"/>
  <c r="K136" i="4" s="1"/>
  <c r="BF136" i="4" s="1"/>
  <c r="BI135" i="4"/>
  <c r="BH135" i="4"/>
  <c r="BG135" i="4"/>
  <c r="BE135" i="4"/>
  <c r="R135" i="4"/>
  <c r="Q135" i="4"/>
  <c r="P135" i="4"/>
  <c r="BK135" i="4" s="1"/>
  <c r="K135" i="4" s="1"/>
  <c r="BF135" i="4" s="1"/>
  <c r="BI134" i="4"/>
  <c r="BH134" i="4"/>
  <c r="BG134" i="4"/>
  <c r="BE134" i="4"/>
  <c r="R134" i="4"/>
  <c r="Q134" i="4"/>
  <c r="P134" i="4"/>
  <c r="BK134" i="4" s="1"/>
  <c r="K134" i="4" s="1"/>
  <c r="BF134" i="4" s="1"/>
  <c r="BI133" i="4"/>
  <c r="BH133" i="4"/>
  <c r="BG133" i="4"/>
  <c r="BE133" i="4"/>
  <c r="R133" i="4"/>
  <c r="Q133" i="4"/>
  <c r="P133" i="4"/>
  <c r="BK133" i="4" s="1"/>
  <c r="K133" i="4" s="1"/>
  <c r="BF133" i="4" s="1"/>
  <c r="BI132" i="4"/>
  <c r="BH132" i="4"/>
  <c r="BG132" i="4"/>
  <c r="BE132" i="4"/>
  <c r="R132" i="4"/>
  <c r="Q132" i="4"/>
  <c r="P132" i="4"/>
  <c r="BK132" i="4" s="1"/>
  <c r="K132" i="4"/>
  <c r="BF132" i="4" s="1"/>
  <c r="BI131" i="4"/>
  <c r="BH131" i="4"/>
  <c r="BG131" i="4"/>
  <c r="BE131" i="4"/>
  <c r="R131" i="4"/>
  <c r="Q131" i="4"/>
  <c r="P131" i="4"/>
  <c r="BK131" i="4" s="1"/>
  <c r="BI130" i="4"/>
  <c r="BH130" i="4"/>
  <c r="BG130" i="4"/>
  <c r="BE130" i="4"/>
  <c r="R130" i="4"/>
  <c r="Q130" i="4"/>
  <c r="P130" i="4"/>
  <c r="BK130" i="4" s="1"/>
  <c r="K130" i="4" s="1"/>
  <c r="BF130" i="4" s="1"/>
  <c r="BI129" i="4"/>
  <c r="BH129" i="4"/>
  <c r="F38" i="4" s="1"/>
  <c r="BE98" i="1" s="1"/>
  <c r="BG129" i="4"/>
  <c r="BE129" i="4"/>
  <c r="R129" i="4"/>
  <c r="Q129" i="4"/>
  <c r="P129" i="4"/>
  <c r="BK129" i="4"/>
  <c r="K129" i="4" s="1"/>
  <c r="BF129" i="4" s="1"/>
  <c r="BI126" i="4"/>
  <c r="BH126" i="4"/>
  <c r="BG126" i="4"/>
  <c r="BE126" i="4"/>
  <c r="X126" i="4"/>
  <c r="X125" i="4" s="1"/>
  <c r="V126" i="4"/>
  <c r="V125" i="4" s="1"/>
  <c r="T126" i="4"/>
  <c r="T125" i="4" s="1"/>
  <c r="P126" i="4"/>
  <c r="BK126" i="4"/>
  <c r="BK125" i="4" s="1"/>
  <c r="BI123" i="4"/>
  <c r="BH123" i="4"/>
  <c r="BG123" i="4"/>
  <c r="BE123" i="4"/>
  <c r="X123" i="4"/>
  <c r="V123" i="4"/>
  <c r="V120" i="4" s="1"/>
  <c r="V119" i="4" s="1"/>
  <c r="T123" i="4"/>
  <c r="P123" i="4"/>
  <c r="K123" i="4" s="1"/>
  <c r="BF123" i="4" s="1"/>
  <c r="BI121" i="4"/>
  <c r="F39" i="4" s="1"/>
  <c r="BF98" i="1" s="1"/>
  <c r="BH121" i="4"/>
  <c r="BG121" i="4"/>
  <c r="BE121" i="4"/>
  <c r="X121" i="4"/>
  <c r="X120" i="4" s="1"/>
  <c r="X119" i="4" s="1"/>
  <c r="V121" i="4"/>
  <c r="T121" i="4"/>
  <c r="T120" i="4" s="1"/>
  <c r="T119" i="4" s="1"/>
  <c r="AW98" i="1" s="1"/>
  <c r="P121" i="4"/>
  <c r="BK121" i="4" s="1"/>
  <c r="J116" i="4"/>
  <c r="J115" i="4"/>
  <c r="F115" i="4"/>
  <c r="F113" i="4"/>
  <c r="E111" i="4"/>
  <c r="J92" i="4"/>
  <c r="J91" i="4"/>
  <c r="F91" i="4"/>
  <c r="F89" i="4"/>
  <c r="E87" i="4"/>
  <c r="J18" i="4"/>
  <c r="E18" i="4"/>
  <c r="F92" i="4" s="1"/>
  <c r="J17" i="4"/>
  <c r="J12" i="4"/>
  <c r="J113" i="4" s="1"/>
  <c r="E7" i="4"/>
  <c r="E85" i="4" s="1"/>
  <c r="K39" i="3"/>
  <c r="K38" i="3"/>
  <c r="BA96" i="1"/>
  <c r="K37" i="3"/>
  <c r="AZ96" i="1" s="1"/>
  <c r="BI194" i="3"/>
  <c r="BH194" i="3"/>
  <c r="BG194" i="3"/>
  <c r="BE194" i="3"/>
  <c r="R194" i="3"/>
  <c r="Q194" i="3"/>
  <c r="P194" i="3"/>
  <c r="BK194" i="3" s="1"/>
  <c r="K194" i="3" s="1"/>
  <c r="BF194" i="3" s="1"/>
  <c r="BI193" i="3"/>
  <c r="BH193" i="3"/>
  <c r="BG193" i="3"/>
  <c r="BE193" i="3"/>
  <c r="R193" i="3"/>
  <c r="Q193" i="3"/>
  <c r="P193" i="3"/>
  <c r="BK193" i="3"/>
  <c r="K193" i="3"/>
  <c r="BF193" i="3"/>
  <c r="BI192" i="3"/>
  <c r="BH192" i="3"/>
  <c r="BG192" i="3"/>
  <c r="BE192" i="3"/>
  <c r="R192" i="3"/>
  <c r="Q192" i="3"/>
  <c r="P192" i="3"/>
  <c r="BK192" i="3"/>
  <c r="K192" i="3" s="1"/>
  <c r="BF192" i="3" s="1"/>
  <c r="BI191" i="3"/>
  <c r="BH191" i="3"/>
  <c r="BG191" i="3"/>
  <c r="BE191" i="3"/>
  <c r="R191" i="3"/>
  <c r="Q191" i="3"/>
  <c r="P191" i="3"/>
  <c r="BK191" i="3"/>
  <c r="K191" i="3" s="1"/>
  <c r="BF191" i="3" s="1"/>
  <c r="BI190" i="3"/>
  <c r="BH190" i="3"/>
  <c r="BG190" i="3"/>
  <c r="BE190" i="3"/>
  <c r="R190" i="3"/>
  <c r="Q190" i="3"/>
  <c r="P190" i="3"/>
  <c r="BK190" i="3"/>
  <c r="K190" i="3" s="1"/>
  <c r="BF190" i="3" s="1"/>
  <c r="BI189" i="3"/>
  <c r="BH189" i="3"/>
  <c r="BG189" i="3"/>
  <c r="BE189" i="3"/>
  <c r="R189" i="3"/>
  <c r="Q189" i="3"/>
  <c r="P189" i="3"/>
  <c r="BK189" i="3" s="1"/>
  <c r="K189" i="3" s="1"/>
  <c r="BF189" i="3" s="1"/>
  <c r="BI188" i="3"/>
  <c r="BH188" i="3"/>
  <c r="BG188" i="3"/>
  <c r="BE188" i="3"/>
  <c r="R188" i="3"/>
  <c r="Q188" i="3"/>
  <c r="P188" i="3"/>
  <c r="BK188" i="3" s="1"/>
  <c r="K188" i="3" s="1"/>
  <c r="BF188" i="3" s="1"/>
  <c r="BI187" i="3"/>
  <c r="BH187" i="3"/>
  <c r="BG187" i="3"/>
  <c r="BE187" i="3"/>
  <c r="R187" i="3"/>
  <c r="Q187" i="3"/>
  <c r="P187" i="3"/>
  <c r="BK187" i="3"/>
  <c r="K187" i="3" s="1"/>
  <c r="BF187" i="3" s="1"/>
  <c r="BI186" i="3"/>
  <c r="BH186" i="3"/>
  <c r="BG186" i="3"/>
  <c r="BE186" i="3"/>
  <c r="R186" i="3"/>
  <c r="Q186" i="3"/>
  <c r="P186" i="3"/>
  <c r="BK186" i="3" s="1"/>
  <c r="K186" i="3" s="1"/>
  <c r="BF186" i="3" s="1"/>
  <c r="BI185" i="3"/>
  <c r="BH185" i="3"/>
  <c r="BG185" i="3"/>
  <c r="BE185" i="3"/>
  <c r="R185" i="3"/>
  <c r="Q185" i="3"/>
  <c r="P185" i="3"/>
  <c r="BK185" i="3"/>
  <c r="K185" i="3" s="1"/>
  <c r="BF185" i="3" s="1"/>
  <c r="BI184" i="3"/>
  <c r="BH184" i="3"/>
  <c r="BG184" i="3"/>
  <c r="BE184" i="3"/>
  <c r="R184" i="3"/>
  <c r="Q184" i="3"/>
  <c r="P184" i="3"/>
  <c r="BK184" i="3"/>
  <c r="K184" i="3" s="1"/>
  <c r="BF184" i="3" s="1"/>
  <c r="BI183" i="3"/>
  <c r="BH183" i="3"/>
  <c r="BG183" i="3"/>
  <c r="BE183" i="3"/>
  <c r="R183" i="3"/>
  <c r="Q183" i="3"/>
  <c r="P183" i="3"/>
  <c r="BK183" i="3"/>
  <c r="K183" i="3" s="1"/>
  <c r="BF183" i="3" s="1"/>
  <c r="BI182" i="3"/>
  <c r="BH182" i="3"/>
  <c r="BG182" i="3"/>
  <c r="BE182" i="3"/>
  <c r="R182" i="3"/>
  <c r="Q182" i="3"/>
  <c r="P182" i="3"/>
  <c r="BK182" i="3"/>
  <c r="K182" i="3" s="1"/>
  <c r="BF182" i="3" s="1"/>
  <c r="BI181" i="3"/>
  <c r="BH181" i="3"/>
  <c r="BG181" i="3"/>
  <c r="BE181" i="3"/>
  <c r="R181" i="3"/>
  <c r="Q181" i="3"/>
  <c r="P181" i="3"/>
  <c r="BK181" i="3" s="1"/>
  <c r="K181" i="3" s="1"/>
  <c r="BF181" i="3" s="1"/>
  <c r="BI180" i="3"/>
  <c r="BH180" i="3"/>
  <c r="BG180" i="3"/>
  <c r="BE180" i="3"/>
  <c r="R180" i="3"/>
  <c r="Q180" i="3"/>
  <c r="P180" i="3"/>
  <c r="BK180" i="3" s="1"/>
  <c r="K180" i="3" s="1"/>
  <c r="BF180" i="3" s="1"/>
  <c r="BI179" i="3"/>
  <c r="BH179" i="3"/>
  <c r="BG179" i="3"/>
  <c r="BE179" i="3"/>
  <c r="R179" i="3"/>
  <c r="Q179" i="3"/>
  <c r="P179" i="3"/>
  <c r="BK179" i="3"/>
  <c r="K179" i="3" s="1"/>
  <c r="BF179" i="3" s="1"/>
  <c r="BI178" i="3"/>
  <c r="BH178" i="3"/>
  <c r="BG178" i="3"/>
  <c r="BE178" i="3"/>
  <c r="R178" i="3"/>
  <c r="R174" i="3" s="1"/>
  <c r="J104" i="3" s="1"/>
  <c r="Q178" i="3"/>
  <c r="P178" i="3"/>
  <c r="BK178" i="3" s="1"/>
  <c r="BI177" i="3"/>
  <c r="BH177" i="3"/>
  <c r="BG177" i="3"/>
  <c r="BE177" i="3"/>
  <c r="R177" i="3"/>
  <c r="Q177" i="3"/>
  <c r="Q174" i="3" s="1"/>
  <c r="I104" i="3" s="1"/>
  <c r="P177" i="3"/>
  <c r="BK177" i="3"/>
  <c r="K177" i="3" s="1"/>
  <c r="BF177" i="3" s="1"/>
  <c r="BI176" i="3"/>
  <c r="BH176" i="3"/>
  <c r="BG176" i="3"/>
  <c r="BE176" i="3"/>
  <c r="R176" i="3"/>
  <c r="Q176" i="3"/>
  <c r="P176" i="3"/>
  <c r="BK176" i="3"/>
  <c r="K176" i="3" s="1"/>
  <c r="BF176" i="3" s="1"/>
  <c r="BI175" i="3"/>
  <c r="BH175" i="3"/>
  <c r="BG175" i="3"/>
  <c r="BE175" i="3"/>
  <c r="R175" i="3"/>
  <c r="Q175" i="3"/>
  <c r="P175" i="3"/>
  <c r="BK175" i="3"/>
  <c r="K175" i="3" s="1"/>
  <c r="BF175" i="3" s="1"/>
  <c r="BI172" i="3"/>
  <c r="BH172" i="3"/>
  <c r="BG172" i="3"/>
  <c r="BE172" i="3"/>
  <c r="X172" i="3"/>
  <c r="X171" i="3"/>
  <c r="V172" i="3"/>
  <c r="V171" i="3"/>
  <c r="T172" i="3"/>
  <c r="T171" i="3"/>
  <c r="P172" i="3"/>
  <c r="BI169" i="3"/>
  <c r="BH169" i="3"/>
  <c r="BG169" i="3"/>
  <c r="BE169" i="3"/>
  <c r="X169" i="3"/>
  <c r="X168" i="3" s="1"/>
  <c r="V169" i="3"/>
  <c r="V168" i="3" s="1"/>
  <c r="T169" i="3"/>
  <c r="T168" i="3" s="1"/>
  <c r="P169" i="3"/>
  <c r="K169" i="3"/>
  <c r="BF169" i="3" s="1"/>
  <c r="BI166" i="3"/>
  <c r="BH166" i="3"/>
  <c r="BG166" i="3"/>
  <c r="BE166" i="3"/>
  <c r="X166" i="3"/>
  <c r="X165" i="3"/>
  <c r="V166" i="3"/>
  <c r="V165" i="3" s="1"/>
  <c r="V129" i="3" s="1"/>
  <c r="T166" i="3"/>
  <c r="T165" i="3"/>
  <c r="P166" i="3"/>
  <c r="BI163" i="3"/>
  <c r="BH163" i="3"/>
  <c r="BG163" i="3"/>
  <c r="BE163" i="3"/>
  <c r="X163" i="3"/>
  <c r="V163" i="3"/>
  <c r="T163" i="3"/>
  <c r="P163" i="3"/>
  <c r="K163" i="3" s="1"/>
  <c r="BF163" i="3" s="1"/>
  <c r="BI161" i="3"/>
  <c r="BH161" i="3"/>
  <c r="BG161" i="3"/>
  <c r="BE161" i="3"/>
  <c r="X161" i="3"/>
  <c r="V161" i="3"/>
  <c r="T161" i="3"/>
  <c r="P161" i="3"/>
  <c r="K161" i="3" s="1"/>
  <c r="BF161" i="3" s="1"/>
  <c r="BI159" i="3"/>
  <c r="BH159" i="3"/>
  <c r="BG159" i="3"/>
  <c r="BE159" i="3"/>
  <c r="X159" i="3"/>
  <c r="V159" i="3"/>
  <c r="T159" i="3"/>
  <c r="P159" i="3"/>
  <c r="BI157" i="3"/>
  <c r="BH157" i="3"/>
  <c r="BG157" i="3"/>
  <c r="BE157" i="3"/>
  <c r="X157" i="3"/>
  <c r="V157" i="3"/>
  <c r="T157" i="3"/>
  <c r="P157" i="3"/>
  <c r="BK157" i="3"/>
  <c r="BI155" i="3"/>
  <c r="BH155" i="3"/>
  <c r="BG155" i="3"/>
  <c r="BE155" i="3"/>
  <c r="X155" i="3"/>
  <c r="V155" i="3"/>
  <c r="T155" i="3"/>
  <c r="P155" i="3"/>
  <c r="K155" i="3" s="1"/>
  <c r="BF155" i="3" s="1"/>
  <c r="BI153" i="3"/>
  <c r="BH153" i="3"/>
  <c r="BG153" i="3"/>
  <c r="BE153" i="3"/>
  <c r="X153" i="3"/>
  <c r="V153" i="3"/>
  <c r="T153" i="3"/>
  <c r="P153" i="3"/>
  <c r="BI151" i="3"/>
  <c r="BH151" i="3"/>
  <c r="BG151" i="3"/>
  <c r="BE151" i="3"/>
  <c r="X151" i="3"/>
  <c r="V151" i="3"/>
  <c r="T151" i="3"/>
  <c r="P151" i="3"/>
  <c r="K151" i="3"/>
  <c r="BF151" i="3" s="1"/>
  <c r="BI149" i="3"/>
  <c r="BH149" i="3"/>
  <c r="BG149" i="3"/>
  <c r="BE149" i="3"/>
  <c r="X149" i="3"/>
  <c r="V149" i="3"/>
  <c r="T149" i="3"/>
  <c r="P149" i="3"/>
  <c r="K149" i="3"/>
  <c r="BF149" i="3" s="1"/>
  <c r="BI147" i="3"/>
  <c r="BH147" i="3"/>
  <c r="BG147" i="3"/>
  <c r="BE147" i="3"/>
  <c r="X147" i="3"/>
  <c r="V147" i="3"/>
  <c r="T147" i="3"/>
  <c r="P147" i="3"/>
  <c r="K147" i="3"/>
  <c r="BF147" i="3" s="1"/>
  <c r="BI145" i="3"/>
  <c r="BH145" i="3"/>
  <c r="BG145" i="3"/>
  <c r="BE145" i="3"/>
  <c r="X145" i="3"/>
  <c r="V145" i="3"/>
  <c r="T145" i="3"/>
  <c r="P145" i="3"/>
  <c r="BK145" i="3" s="1"/>
  <c r="BI143" i="3"/>
  <c r="BH143" i="3"/>
  <c r="BG143" i="3"/>
  <c r="BE143" i="3"/>
  <c r="X143" i="3"/>
  <c r="V143" i="3"/>
  <c r="T143" i="3"/>
  <c r="P143" i="3"/>
  <c r="K143" i="3" s="1"/>
  <c r="BF143" i="3" s="1"/>
  <c r="BI141" i="3"/>
  <c r="BH141" i="3"/>
  <c r="BG141" i="3"/>
  <c r="BE141" i="3"/>
  <c r="X141" i="3"/>
  <c r="V141" i="3"/>
  <c r="T141" i="3"/>
  <c r="P141" i="3"/>
  <c r="K141" i="3" s="1"/>
  <c r="BF141" i="3" s="1"/>
  <c r="BI139" i="3"/>
  <c r="BH139" i="3"/>
  <c r="BG139" i="3"/>
  <c r="BE139" i="3"/>
  <c r="X139" i="3"/>
  <c r="V139" i="3"/>
  <c r="T139" i="3"/>
  <c r="P139" i="3"/>
  <c r="K139" i="3" s="1"/>
  <c r="BF139" i="3" s="1"/>
  <c r="BI137" i="3"/>
  <c r="BH137" i="3"/>
  <c r="BG137" i="3"/>
  <c r="BE137" i="3"/>
  <c r="X137" i="3"/>
  <c r="V137" i="3"/>
  <c r="T137" i="3"/>
  <c r="P137" i="3"/>
  <c r="K137" i="3" s="1"/>
  <c r="BF137" i="3" s="1"/>
  <c r="BI135" i="3"/>
  <c r="BH135" i="3"/>
  <c r="BG135" i="3"/>
  <c r="BE135" i="3"/>
  <c r="K35" i="3" s="1"/>
  <c r="AX96" i="1" s="1"/>
  <c r="X135" i="3"/>
  <c r="V135" i="3"/>
  <c r="T135" i="3"/>
  <c r="P135" i="3"/>
  <c r="BK135" i="3" s="1"/>
  <c r="BI133" i="3"/>
  <c r="BH133" i="3"/>
  <c r="BG133" i="3"/>
  <c r="BE133" i="3"/>
  <c r="X133" i="3"/>
  <c r="V133" i="3"/>
  <c r="T133" i="3"/>
  <c r="P133" i="3"/>
  <c r="K133" i="3" s="1"/>
  <c r="BF133" i="3" s="1"/>
  <c r="BI131" i="3"/>
  <c r="BH131" i="3"/>
  <c r="BG131" i="3"/>
  <c r="BE131" i="3"/>
  <c r="X131" i="3"/>
  <c r="V131" i="3"/>
  <c r="T131" i="3"/>
  <c r="P131" i="3"/>
  <c r="K131" i="3" s="1"/>
  <c r="BF131" i="3" s="1"/>
  <c r="BI127" i="3"/>
  <c r="BH127" i="3"/>
  <c r="BG127" i="3"/>
  <c r="F37" i="3" s="1"/>
  <c r="BE127" i="3"/>
  <c r="X127" i="3"/>
  <c r="X126" i="3"/>
  <c r="X125" i="3" s="1"/>
  <c r="X124" i="3" s="1"/>
  <c r="V127" i="3"/>
  <c r="V126" i="3" s="1"/>
  <c r="V125" i="3" s="1"/>
  <c r="V124" i="3" s="1"/>
  <c r="T127" i="3"/>
  <c r="T126" i="3" s="1"/>
  <c r="T125" i="3" s="1"/>
  <c r="T124" i="3" s="1"/>
  <c r="AW96" i="1" s="1"/>
  <c r="P127" i="3"/>
  <c r="K127" i="3" s="1"/>
  <c r="BF127" i="3" s="1"/>
  <c r="J121" i="3"/>
  <c r="J120" i="3"/>
  <c r="F120" i="3"/>
  <c r="F118" i="3"/>
  <c r="E116" i="3"/>
  <c r="J92" i="3"/>
  <c r="J91" i="3"/>
  <c r="F91" i="3"/>
  <c r="F89" i="3"/>
  <c r="E87" i="3"/>
  <c r="J18" i="3"/>
  <c r="E18" i="3"/>
  <c r="F121" i="3" s="1"/>
  <c r="J17" i="3"/>
  <c r="J12" i="3"/>
  <c r="J89" i="3" s="1"/>
  <c r="E7" i="3"/>
  <c r="E85" i="3" s="1"/>
  <c r="K39" i="2"/>
  <c r="K38" i="2"/>
  <c r="BA95" i="1" s="1"/>
  <c r="K37" i="2"/>
  <c r="AZ95" i="1" s="1"/>
  <c r="BI172" i="2"/>
  <c r="BH172" i="2"/>
  <c r="BG172" i="2"/>
  <c r="BE172" i="2"/>
  <c r="R172" i="2"/>
  <c r="Q172" i="2"/>
  <c r="P172" i="2"/>
  <c r="BK172" i="2" s="1"/>
  <c r="K172" i="2" s="1"/>
  <c r="BF172" i="2" s="1"/>
  <c r="BI171" i="2"/>
  <c r="BH171" i="2"/>
  <c r="BG171" i="2"/>
  <c r="BE171" i="2"/>
  <c r="R171" i="2"/>
  <c r="Q171" i="2"/>
  <c r="P171" i="2"/>
  <c r="BK171" i="2" s="1"/>
  <c r="K171" i="2" s="1"/>
  <c r="BF171" i="2" s="1"/>
  <c r="BI170" i="2"/>
  <c r="BH170" i="2"/>
  <c r="BG170" i="2"/>
  <c r="BE170" i="2"/>
  <c r="R170" i="2"/>
  <c r="Q170" i="2"/>
  <c r="P170" i="2"/>
  <c r="BK170" i="2" s="1"/>
  <c r="K170" i="2" s="1"/>
  <c r="BF170" i="2" s="1"/>
  <c r="BI169" i="2"/>
  <c r="BH169" i="2"/>
  <c r="BG169" i="2"/>
  <c r="BE169" i="2"/>
  <c r="R169" i="2"/>
  <c r="Q169" i="2"/>
  <c r="P169" i="2"/>
  <c r="BK169" i="2" s="1"/>
  <c r="K169" i="2" s="1"/>
  <c r="BF169" i="2" s="1"/>
  <c r="BI168" i="2"/>
  <c r="BH168" i="2"/>
  <c r="BG168" i="2"/>
  <c r="BE168" i="2"/>
  <c r="R168" i="2"/>
  <c r="Q168" i="2"/>
  <c r="P168" i="2"/>
  <c r="BK168" i="2" s="1"/>
  <c r="K168" i="2" s="1"/>
  <c r="BF168" i="2" s="1"/>
  <c r="BI167" i="2"/>
  <c r="BH167" i="2"/>
  <c r="BG167" i="2"/>
  <c r="BE167" i="2"/>
  <c r="R167" i="2"/>
  <c r="Q167" i="2"/>
  <c r="P167" i="2"/>
  <c r="BK167" i="2" s="1"/>
  <c r="K167" i="2" s="1"/>
  <c r="BF167" i="2" s="1"/>
  <c r="BI166" i="2"/>
  <c r="BH166" i="2"/>
  <c r="BG166" i="2"/>
  <c r="BE166" i="2"/>
  <c r="R166" i="2"/>
  <c r="Q166" i="2"/>
  <c r="P166" i="2"/>
  <c r="BK166" i="2" s="1"/>
  <c r="K166" i="2" s="1"/>
  <c r="BF166" i="2" s="1"/>
  <c r="BI165" i="2"/>
  <c r="BH165" i="2"/>
  <c r="BG165" i="2"/>
  <c r="BE165" i="2"/>
  <c r="R165" i="2"/>
  <c r="Q165" i="2"/>
  <c r="P165" i="2"/>
  <c r="BK165" i="2" s="1"/>
  <c r="K165" i="2" s="1"/>
  <c r="BF165" i="2" s="1"/>
  <c r="BI164" i="2"/>
  <c r="BH164" i="2"/>
  <c r="BG164" i="2"/>
  <c r="BE164" i="2"/>
  <c r="R164" i="2"/>
  <c r="Q164" i="2"/>
  <c r="P164" i="2"/>
  <c r="BK164" i="2" s="1"/>
  <c r="K164" i="2" s="1"/>
  <c r="BF164" i="2" s="1"/>
  <c r="BI163" i="2"/>
  <c r="BH163" i="2"/>
  <c r="BG163" i="2"/>
  <c r="BE163" i="2"/>
  <c r="R163" i="2"/>
  <c r="Q163" i="2"/>
  <c r="P163" i="2"/>
  <c r="BK163" i="2" s="1"/>
  <c r="K163" i="2" s="1"/>
  <c r="BF163" i="2" s="1"/>
  <c r="BI162" i="2"/>
  <c r="BH162" i="2"/>
  <c r="BG162" i="2"/>
  <c r="BE162" i="2"/>
  <c r="R162" i="2"/>
  <c r="Q162" i="2"/>
  <c r="P162" i="2"/>
  <c r="BK162" i="2" s="1"/>
  <c r="K162" i="2"/>
  <c r="BF162" i="2"/>
  <c r="BI161" i="2"/>
  <c r="BH161" i="2"/>
  <c r="BG161" i="2"/>
  <c r="BE161" i="2"/>
  <c r="R161" i="2"/>
  <c r="Q161" i="2"/>
  <c r="P161" i="2"/>
  <c r="BK161" i="2"/>
  <c r="K161" i="2" s="1"/>
  <c r="BF161" i="2" s="1"/>
  <c r="BI160" i="2"/>
  <c r="BH160" i="2"/>
  <c r="BG160" i="2"/>
  <c r="BE160" i="2"/>
  <c r="R160" i="2"/>
  <c r="Q160" i="2"/>
  <c r="P160" i="2"/>
  <c r="BK160" i="2" s="1"/>
  <c r="K160" i="2" s="1"/>
  <c r="BF160" i="2" s="1"/>
  <c r="BI159" i="2"/>
  <c r="BH159" i="2"/>
  <c r="BG159" i="2"/>
  <c r="BE159" i="2"/>
  <c r="R159" i="2"/>
  <c r="Q159" i="2"/>
  <c r="P159" i="2"/>
  <c r="BK159" i="2" s="1"/>
  <c r="K159" i="2" s="1"/>
  <c r="BF159" i="2" s="1"/>
  <c r="BI158" i="2"/>
  <c r="BH158" i="2"/>
  <c r="BG158" i="2"/>
  <c r="BE158" i="2"/>
  <c r="R158" i="2"/>
  <c r="Q158" i="2"/>
  <c r="P158" i="2"/>
  <c r="BK158" i="2" s="1"/>
  <c r="K158" i="2" s="1"/>
  <c r="BF158" i="2" s="1"/>
  <c r="BI157" i="2"/>
  <c r="BH157" i="2"/>
  <c r="BG157" i="2"/>
  <c r="BE157" i="2"/>
  <c r="R157" i="2"/>
  <c r="Q157" i="2"/>
  <c r="P157" i="2"/>
  <c r="BK157" i="2" s="1"/>
  <c r="K157" i="2" s="1"/>
  <c r="BF157" i="2" s="1"/>
  <c r="BI156" i="2"/>
  <c r="BH156" i="2"/>
  <c r="BG156" i="2"/>
  <c r="BE156" i="2"/>
  <c r="R156" i="2"/>
  <c r="Q156" i="2"/>
  <c r="P156" i="2"/>
  <c r="BK156" i="2" s="1"/>
  <c r="K156" i="2" s="1"/>
  <c r="BF156" i="2" s="1"/>
  <c r="BI155" i="2"/>
  <c r="BH155" i="2"/>
  <c r="BG155" i="2"/>
  <c r="BE155" i="2"/>
  <c r="R155" i="2"/>
  <c r="Q155" i="2"/>
  <c r="P155" i="2"/>
  <c r="BK155" i="2" s="1"/>
  <c r="K155" i="2" s="1"/>
  <c r="BF155" i="2" s="1"/>
  <c r="BI154" i="2"/>
  <c r="BH154" i="2"/>
  <c r="BG154" i="2"/>
  <c r="BE154" i="2"/>
  <c r="R154" i="2"/>
  <c r="Q154" i="2"/>
  <c r="P154" i="2"/>
  <c r="BK154" i="2" s="1"/>
  <c r="K154" i="2" s="1"/>
  <c r="BF154" i="2" s="1"/>
  <c r="BI153" i="2"/>
  <c r="BH153" i="2"/>
  <c r="BG153" i="2"/>
  <c r="BE153" i="2"/>
  <c r="R153" i="2"/>
  <c r="Q153" i="2"/>
  <c r="Q152" i="2" s="1"/>
  <c r="I99" i="2" s="1"/>
  <c r="P153" i="2"/>
  <c r="BK153" i="2" s="1"/>
  <c r="BI150" i="2"/>
  <c r="BH150" i="2"/>
  <c r="BG150" i="2"/>
  <c r="BE150" i="2"/>
  <c r="X150" i="2"/>
  <c r="X149" i="2" s="1"/>
  <c r="V150" i="2"/>
  <c r="V149" i="2"/>
  <c r="T150" i="2"/>
  <c r="T149" i="2" s="1"/>
  <c r="T119" i="2" s="1"/>
  <c r="AW95" i="1" s="1"/>
  <c r="P150" i="2"/>
  <c r="K150" i="2" s="1"/>
  <c r="BF150" i="2" s="1"/>
  <c r="BI147" i="2"/>
  <c r="BH147" i="2"/>
  <c r="BG147" i="2"/>
  <c r="BE147" i="2"/>
  <c r="X147" i="2"/>
  <c r="V147" i="2"/>
  <c r="T147" i="2"/>
  <c r="P147" i="2"/>
  <c r="K147" i="2" s="1"/>
  <c r="BF147" i="2" s="1"/>
  <c r="BI145" i="2"/>
  <c r="BH145" i="2"/>
  <c r="BG145" i="2"/>
  <c r="BE145" i="2"/>
  <c r="X145" i="2"/>
  <c r="V145" i="2"/>
  <c r="T145" i="2"/>
  <c r="P145" i="2"/>
  <c r="BK145" i="2" s="1"/>
  <c r="BI143" i="2"/>
  <c r="BH143" i="2"/>
  <c r="BG143" i="2"/>
  <c r="BE143" i="2"/>
  <c r="X143" i="2"/>
  <c r="V143" i="2"/>
  <c r="T143" i="2"/>
  <c r="P143" i="2"/>
  <c r="K143" i="2" s="1"/>
  <c r="BF143" i="2" s="1"/>
  <c r="BI141" i="2"/>
  <c r="BH141" i="2"/>
  <c r="BG141" i="2"/>
  <c r="BE141" i="2"/>
  <c r="X141" i="2"/>
  <c r="V141" i="2"/>
  <c r="T141" i="2"/>
  <c r="P141" i="2"/>
  <c r="K141" i="2" s="1"/>
  <c r="BF141" i="2" s="1"/>
  <c r="BI139" i="2"/>
  <c r="BH139" i="2"/>
  <c r="BG139" i="2"/>
  <c r="BE139" i="2"/>
  <c r="X139" i="2"/>
  <c r="V139" i="2"/>
  <c r="T139" i="2"/>
  <c r="P139" i="2"/>
  <c r="BK139" i="2" s="1"/>
  <c r="BI137" i="2"/>
  <c r="BH137" i="2"/>
  <c r="BG137" i="2"/>
  <c r="BE137" i="2"/>
  <c r="X137" i="2"/>
  <c r="V137" i="2"/>
  <c r="T137" i="2"/>
  <c r="P137" i="2"/>
  <c r="K137" i="2" s="1"/>
  <c r="BF137" i="2" s="1"/>
  <c r="BI135" i="2"/>
  <c r="BH135" i="2"/>
  <c r="BG135" i="2"/>
  <c r="BE135" i="2"/>
  <c r="X135" i="2"/>
  <c r="V135" i="2"/>
  <c r="T135" i="2"/>
  <c r="P135" i="2"/>
  <c r="BK135" i="2" s="1"/>
  <c r="BI133" i="2"/>
  <c r="BH133" i="2"/>
  <c r="BG133" i="2"/>
  <c r="BE133" i="2"/>
  <c r="X133" i="2"/>
  <c r="V133" i="2"/>
  <c r="T133" i="2"/>
  <c r="P133" i="2"/>
  <c r="K133" i="2" s="1"/>
  <c r="BF133" i="2" s="1"/>
  <c r="BI131" i="2"/>
  <c r="BH131" i="2"/>
  <c r="BG131" i="2"/>
  <c r="BE131" i="2"/>
  <c r="X131" i="2"/>
  <c r="V131" i="2"/>
  <c r="T131" i="2"/>
  <c r="P131" i="2"/>
  <c r="K131" i="2" s="1"/>
  <c r="BF131" i="2" s="1"/>
  <c r="BI129" i="2"/>
  <c r="BH129" i="2"/>
  <c r="BG129" i="2"/>
  <c r="BE129" i="2"/>
  <c r="X129" i="2"/>
  <c r="V129" i="2"/>
  <c r="T129" i="2"/>
  <c r="P129" i="2"/>
  <c r="BK129" i="2" s="1"/>
  <c r="BI127" i="2"/>
  <c r="BH127" i="2"/>
  <c r="BG127" i="2"/>
  <c r="BE127" i="2"/>
  <c r="X127" i="2"/>
  <c r="V127" i="2"/>
  <c r="T127" i="2"/>
  <c r="P127" i="2"/>
  <c r="BK127" i="2" s="1"/>
  <c r="BI125" i="2"/>
  <c r="BH125" i="2"/>
  <c r="BG125" i="2"/>
  <c r="BE125" i="2"/>
  <c r="X125" i="2"/>
  <c r="V125" i="2"/>
  <c r="T125" i="2"/>
  <c r="P125" i="2"/>
  <c r="BK125" i="2" s="1"/>
  <c r="BI123" i="2"/>
  <c r="BH123" i="2"/>
  <c r="BG123" i="2"/>
  <c r="BE123" i="2"/>
  <c r="X123" i="2"/>
  <c r="V123" i="2"/>
  <c r="T123" i="2"/>
  <c r="P123" i="2"/>
  <c r="BK123" i="2" s="1"/>
  <c r="BI121" i="2"/>
  <c r="BH121" i="2"/>
  <c r="BG121" i="2"/>
  <c r="BE121" i="2"/>
  <c r="X121" i="2"/>
  <c r="V121" i="2"/>
  <c r="T121" i="2"/>
  <c r="P121" i="2"/>
  <c r="BK121" i="2" s="1"/>
  <c r="F115" i="2"/>
  <c r="F113" i="2"/>
  <c r="E111" i="2"/>
  <c r="F91" i="2"/>
  <c r="F89" i="2"/>
  <c r="E87" i="2"/>
  <c r="E18" i="2"/>
  <c r="F92" i="2" s="1"/>
  <c r="E7" i="2"/>
  <c r="E85" i="2" s="1"/>
  <c r="L90" i="1"/>
  <c r="AM90" i="1"/>
  <c r="AM89" i="1"/>
  <c r="L89" i="1"/>
  <c r="AM87" i="1"/>
  <c r="L87" i="1"/>
  <c r="L85" i="1"/>
  <c r="L84" i="1"/>
  <c r="R126" i="4"/>
  <c r="R125" i="4" s="1"/>
  <c r="J98" i="4" s="1"/>
  <c r="R123" i="4"/>
  <c r="Q121" i="4"/>
  <c r="Q120" i="4" s="1"/>
  <c r="I97" i="4" s="1"/>
  <c r="R166" i="3"/>
  <c r="Q159" i="3"/>
  <c r="R149" i="3"/>
  <c r="R147" i="3"/>
  <c r="Q145" i="3"/>
  <c r="Q143" i="3"/>
  <c r="Q133" i="3"/>
  <c r="R131" i="3"/>
  <c r="R147" i="2"/>
  <c r="Q145" i="2"/>
  <c r="Q141" i="2"/>
  <c r="R139" i="2"/>
  <c r="Q135" i="2"/>
  <c r="R129" i="2"/>
  <c r="R125" i="2"/>
  <c r="Q121" i="2"/>
  <c r="AU94" i="1"/>
  <c r="R172" i="3"/>
  <c r="R169" i="3"/>
  <c r="R168" i="3" s="1"/>
  <c r="J102" i="3" s="1"/>
  <c r="Q161" i="3"/>
  <c r="R157" i="3"/>
  <c r="R153" i="3"/>
  <c r="Q149" i="3"/>
  <c r="R139" i="3"/>
  <c r="R137" i="3"/>
  <c r="Q131" i="3"/>
  <c r="Q127" i="3"/>
  <c r="Q126" i="3" s="1"/>
  <c r="Q150" i="2"/>
  <c r="Q149" i="2" s="1"/>
  <c r="I98" i="2" s="1"/>
  <c r="Q147" i="2"/>
  <c r="R133" i="2"/>
  <c r="Q129" i="2"/>
  <c r="Q125" i="2"/>
  <c r="R123" i="2"/>
  <c r="Q126" i="4"/>
  <c r="Q123" i="4"/>
  <c r="Q163" i="3"/>
  <c r="R155" i="3"/>
  <c r="Q153" i="3"/>
  <c r="R151" i="3"/>
  <c r="Q147" i="3"/>
  <c r="R145" i="3"/>
  <c r="R143" i="3"/>
  <c r="Q141" i="3"/>
  <c r="Q137" i="3"/>
  <c r="Q135" i="3"/>
  <c r="R127" i="3"/>
  <c r="R150" i="2"/>
  <c r="R149" i="2" s="1"/>
  <c r="J98" i="2" s="1"/>
  <c r="R145" i="2"/>
  <c r="Q143" i="2"/>
  <c r="R141" i="2"/>
  <c r="Q139" i="2"/>
  <c r="R137" i="2"/>
  <c r="R131" i="2"/>
  <c r="Q127" i="2"/>
  <c r="Q123" i="2"/>
  <c r="R121" i="4"/>
  <c r="R120" i="4" s="1"/>
  <c r="Q172" i="3"/>
  <c r="Q169" i="3"/>
  <c r="Q166" i="3"/>
  <c r="Q165" i="3" s="1"/>
  <c r="I101" i="3" s="1"/>
  <c r="R163" i="3"/>
  <c r="R161" i="3"/>
  <c r="R159" i="3"/>
  <c r="Q157" i="3"/>
  <c r="Q155" i="3"/>
  <c r="Q151" i="3"/>
  <c r="R141" i="3"/>
  <c r="Q139" i="3"/>
  <c r="R135" i="3"/>
  <c r="R133" i="3"/>
  <c r="R130" i="3" s="1"/>
  <c r="J100" i="3" s="1"/>
  <c r="R143" i="2"/>
  <c r="Q137" i="2"/>
  <c r="R135" i="2"/>
  <c r="Q133" i="2"/>
  <c r="Q131" i="2"/>
  <c r="R127" i="2"/>
  <c r="R121" i="2"/>
  <c r="BK166" i="3"/>
  <c r="BK165" i="3"/>
  <c r="K165" i="3" s="1"/>
  <c r="K101" i="3" s="1"/>
  <c r="K159" i="3"/>
  <c r="BF159" i="3"/>
  <c r="BK172" i="3"/>
  <c r="BK171" i="3"/>
  <c r="K171" i="3" s="1"/>
  <c r="K103" i="3" s="1"/>
  <c r="K153" i="3"/>
  <c r="BF153" i="3" s="1"/>
  <c r="J114" i="5"/>
  <c r="T120" i="2"/>
  <c r="T130" i="3"/>
  <c r="T129" i="3"/>
  <c r="X130" i="3"/>
  <c r="X129" i="3"/>
  <c r="X120" i="2"/>
  <c r="X119" i="2" s="1"/>
  <c r="V120" i="2"/>
  <c r="V119" i="2"/>
  <c r="V130" i="3"/>
  <c r="R165" i="3"/>
  <c r="J101" i="3" s="1"/>
  <c r="Q171" i="3"/>
  <c r="I103" i="3"/>
  <c r="E109" i="4"/>
  <c r="F116" i="4"/>
  <c r="F92" i="3"/>
  <c r="E114" i="3"/>
  <c r="R126" i="3"/>
  <c r="J98" i="3" s="1"/>
  <c r="R125" i="3"/>
  <c r="J97" i="3" s="1"/>
  <c r="Q168" i="3"/>
  <c r="I102" i="3" s="1"/>
  <c r="R171" i="3"/>
  <c r="J103" i="3"/>
  <c r="Q125" i="4"/>
  <c r="I98" i="4" s="1"/>
  <c r="BK131" i="3"/>
  <c r="BK155" i="3"/>
  <c r="BK149" i="3"/>
  <c r="K166" i="3"/>
  <c r="BF166" i="3" s="1"/>
  <c r="BK127" i="3"/>
  <c r="BK126" i="3" s="1"/>
  <c r="BK147" i="3"/>
  <c r="F37" i="4"/>
  <c r="BD98" i="1" s="1"/>
  <c r="F38" i="3"/>
  <c r="BE96" i="1" s="1"/>
  <c r="BK169" i="3"/>
  <c r="BK168" i="3"/>
  <c r="K168" i="3"/>
  <c r="K102" i="3" s="1"/>
  <c r="K121" i="4"/>
  <c r="BF121" i="4"/>
  <c r="K126" i="4"/>
  <c r="BF126" i="4" s="1"/>
  <c r="K135" i="3"/>
  <c r="BF135" i="3" s="1"/>
  <c r="BK159" i="3"/>
  <c r="BK139" i="3"/>
  <c r="BK141" i="3"/>
  <c r="BK161" i="3"/>
  <c r="K125" i="2"/>
  <c r="BF125" i="2" s="1"/>
  <c r="BK133" i="3"/>
  <c r="K157" i="3"/>
  <c r="BF157" i="3"/>
  <c r="F39" i="3"/>
  <c r="BF96" i="1" s="1"/>
  <c r="BK137" i="3"/>
  <c r="BK153" i="3"/>
  <c r="K172" i="3"/>
  <c r="BF172" i="3" s="1"/>
  <c r="BK151" i="3"/>
  <c r="BK163" i="3"/>
  <c r="BK131" i="2"/>
  <c r="AW94" i="1"/>
  <c r="E109" i="2" l="1"/>
  <c r="J97" i="4"/>
  <c r="R119" i="4"/>
  <c r="J96" i="4" s="1"/>
  <c r="K31" i="4" s="1"/>
  <c r="AT98" i="1" s="1"/>
  <c r="K35" i="4"/>
  <c r="AX98" i="1" s="1"/>
  <c r="BK123" i="4"/>
  <c r="F35" i="5"/>
  <c r="F37" i="5"/>
  <c r="F36" i="5"/>
  <c r="BK210" i="5"/>
  <c r="J210" i="5" s="1"/>
  <c r="J100" i="5" s="1"/>
  <c r="BK179" i="5"/>
  <c r="J179" i="5" s="1"/>
  <c r="J99" i="5" s="1"/>
  <c r="F33" i="5"/>
  <c r="BD96" i="1"/>
  <c r="BC97" i="1"/>
  <c r="Q125" i="3"/>
  <c r="I98" i="3"/>
  <c r="F35" i="3"/>
  <c r="BB96" i="1" s="1"/>
  <c r="BD97" i="1"/>
  <c r="K145" i="3"/>
  <c r="BF145" i="3" s="1"/>
  <c r="Q130" i="3"/>
  <c r="BK143" i="3"/>
  <c r="BK130" i="3" s="1"/>
  <c r="BE97" i="1"/>
  <c r="Q120" i="2"/>
  <c r="K129" i="2"/>
  <c r="BF129" i="2" s="1"/>
  <c r="K123" i="2"/>
  <c r="BF123" i="2" s="1"/>
  <c r="BK150" i="2"/>
  <c r="BK149" i="2" s="1"/>
  <c r="K149" i="2" s="1"/>
  <c r="K98" i="2" s="1"/>
  <c r="BK133" i="2"/>
  <c r="F38" i="2"/>
  <c r="BE95" i="1" s="1"/>
  <c r="F39" i="2"/>
  <c r="BF95" i="1" s="1"/>
  <c r="BF94" i="1" s="1"/>
  <c r="W33" i="1" s="1"/>
  <c r="K139" i="2"/>
  <c r="BF139" i="2" s="1"/>
  <c r="BK137" i="2"/>
  <c r="K127" i="2"/>
  <c r="BF127" i="2" s="1"/>
  <c r="K135" i="2"/>
  <c r="BF135" i="2" s="1"/>
  <c r="R152" i="2"/>
  <c r="J99" i="2" s="1"/>
  <c r="BK147" i="2"/>
  <c r="BK143" i="2"/>
  <c r="R120" i="2"/>
  <c r="J97" i="2" s="1"/>
  <c r="BK141" i="2"/>
  <c r="K145" i="2"/>
  <c r="BF145" i="2" s="1"/>
  <c r="F35" i="2"/>
  <c r="BB95" i="1" s="1"/>
  <c r="F37" i="2"/>
  <c r="BD95" i="1" s="1"/>
  <c r="BD94" i="1" s="1"/>
  <c r="W31" i="1" s="1"/>
  <c r="K35" i="2"/>
  <c r="AX95" i="1" s="1"/>
  <c r="R119" i="2"/>
  <c r="K121" i="2"/>
  <c r="BF121" i="2" s="1"/>
  <c r="J89" i="4"/>
  <c r="BE94" i="1"/>
  <c r="BA94" i="1" s="1"/>
  <c r="J118" i="3"/>
  <c r="Q119" i="4"/>
  <c r="I96" i="4" s="1"/>
  <c r="K30" i="4" s="1"/>
  <c r="AS98" i="1" s="1"/>
  <c r="BK128" i="4"/>
  <c r="K128" i="4" s="1"/>
  <c r="K99" i="4" s="1"/>
  <c r="K131" i="4"/>
  <c r="BF131" i="4" s="1"/>
  <c r="F36" i="4" s="1"/>
  <c r="BC98" i="1" s="1"/>
  <c r="Q119" i="2"/>
  <c r="I96" i="2" s="1"/>
  <c r="K30" i="2" s="1"/>
  <c r="AS95" i="1" s="1"/>
  <c r="I97" i="2"/>
  <c r="BK152" i="2"/>
  <c r="K152" i="2" s="1"/>
  <c r="K99" i="2" s="1"/>
  <c r="K153" i="2"/>
  <c r="BF153" i="2" s="1"/>
  <c r="J34" i="5"/>
  <c r="F34" i="5"/>
  <c r="K126" i="3"/>
  <c r="K98" i="3" s="1"/>
  <c r="BK125" i="3"/>
  <c r="K178" i="3"/>
  <c r="BF178" i="3" s="1"/>
  <c r="BK174" i="3"/>
  <c r="K174" i="3" s="1"/>
  <c r="K104" i="3" s="1"/>
  <c r="R121" i="5"/>
  <c r="R120" i="5" s="1"/>
  <c r="I97" i="3"/>
  <c r="K125" i="4"/>
  <c r="K98" i="4" s="1"/>
  <c r="BK120" i="4"/>
  <c r="P121" i="5"/>
  <c r="P120" i="5" s="1"/>
  <c r="T179" i="5"/>
  <c r="R129" i="3"/>
  <c r="F116" i="2"/>
  <c r="BK122" i="5"/>
  <c r="T122" i="5"/>
  <c r="T121" i="5" s="1"/>
  <c r="T120" i="5" s="1"/>
  <c r="F92" i="5"/>
  <c r="BK129" i="3" l="1"/>
  <c r="K129" i="3" s="1"/>
  <c r="K99" i="3" s="1"/>
  <c r="K130" i="3"/>
  <c r="K100" i="3" s="1"/>
  <c r="F36" i="3"/>
  <c r="I100" i="3"/>
  <c r="Q129" i="3"/>
  <c r="I99" i="3" s="1"/>
  <c r="AZ94" i="1"/>
  <c r="W32" i="1"/>
  <c r="F36" i="2"/>
  <c r="BC95" i="1" s="1"/>
  <c r="J96" i="2"/>
  <c r="K31" i="2" s="1"/>
  <c r="AT95" i="1" s="1"/>
  <c r="BK120" i="2"/>
  <c r="K120" i="2" s="1"/>
  <c r="K97" i="2" s="1"/>
  <c r="R124" i="3"/>
  <c r="J96" i="3" s="1"/>
  <c r="K31" i="3" s="1"/>
  <c r="J99" i="3"/>
  <c r="K36" i="3"/>
  <c r="K36" i="2"/>
  <c r="AY95" i="1" s="1"/>
  <c r="AV95" i="1" s="1"/>
  <c r="K125" i="3"/>
  <c r="K97" i="3" s="1"/>
  <c r="BK124" i="3"/>
  <c r="K124" i="3" s="1"/>
  <c r="K36" i="4"/>
  <c r="AY98" i="1" s="1"/>
  <c r="AV98" i="1" s="1"/>
  <c r="BK121" i="5"/>
  <c r="J122" i="5"/>
  <c r="J98" i="5" s="1"/>
  <c r="K120" i="4"/>
  <c r="K97" i="4" s="1"/>
  <c r="BK119" i="4"/>
  <c r="K119" i="4" s="1"/>
  <c r="Q124" i="3" l="1"/>
  <c r="I96" i="3" s="1"/>
  <c r="K30" i="3" s="1"/>
  <c r="AS96" i="1" s="1"/>
  <c r="AS94" i="1" s="1"/>
  <c r="BC96" i="1"/>
  <c r="BB97" i="1"/>
  <c r="BB94" i="1" s="1"/>
  <c r="BC94" i="1"/>
  <c r="AY94" i="1" s="1"/>
  <c r="AT96" i="1"/>
  <c r="AT94" i="1" s="1"/>
  <c r="AS97" i="1"/>
  <c r="AY96" i="1"/>
  <c r="AV96" i="1" s="1"/>
  <c r="AX97" i="1"/>
  <c r="AV97" i="1" s="1"/>
  <c r="BK119" i="2"/>
  <c r="K119" i="2" s="1"/>
  <c r="K32" i="2" s="1"/>
  <c r="AG95" i="1" s="1"/>
  <c r="K96" i="4"/>
  <c r="K32" i="4"/>
  <c r="K96" i="3"/>
  <c r="K32" i="3"/>
  <c r="AT97" i="1" s="1"/>
  <c r="J121" i="5"/>
  <c r="J97" i="5" s="1"/>
  <c r="BK120" i="5"/>
  <c r="J120" i="5" s="1"/>
  <c r="AL97" i="1" l="1"/>
  <c r="AG97" i="1"/>
  <c r="AN97" i="1"/>
  <c r="W29" i="1"/>
  <c r="AX94" i="1"/>
  <c r="AK29" i="1" s="1"/>
  <c r="W30" i="1"/>
  <c r="K41" i="2"/>
  <c r="K96" i="2"/>
  <c r="AN95" i="1"/>
  <c r="K41" i="3"/>
  <c r="AG96" i="1"/>
  <c r="AN96" i="1" s="1"/>
  <c r="AG98" i="1"/>
  <c r="AN98" i="1" s="1"/>
  <c r="K41" i="4"/>
  <c r="J30" i="5"/>
  <c r="J39" i="5" s="1"/>
  <c r="J96" i="5"/>
  <c r="AK30" i="1"/>
  <c r="AV94" i="1" l="1"/>
  <c r="AG94" i="1"/>
  <c r="AK26" i="1" l="1"/>
  <c r="AK35" i="1" s="1"/>
  <c r="AN94" i="1"/>
</calcChain>
</file>

<file path=xl/sharedStrings.xml><?xml version="1.0" encoding="utf-8"?>
<sst xmlns="http://schemas.openxmlformats.org/spreadsheetml/2006/main" count="2904" uniqueCount="499">
  <si>
    <t>Export Komplet</t>
  </si>
  <si>
    <t/>
  </si>
  <si>
    <t>2.0</t>
  </si>
  <si>
    <t>ZAMOK</t>
  </si>
  <si>
    <t>False</t>
  </si>
  <si>
    <t>True</t>
  </si>
  <si>
    <t>{7131e8bc-f299-47b2-a868-fed3e41de7f4}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</si>
  <si>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</si>
  <si>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</si>
  <si>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</si>
  <si>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</si>
  <si>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</si>
  <si>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</si>
  <si>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620000019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</si>
  <si>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</si>
  <si>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</si>
  <si>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JKSO:</t>
  </si>
  <si>
    <t>KS:</t>
  </si>
  <si>
    <t>Miesto:</t>
  </si>
  <si>
    <t>Bratislava</t>
  </si>
  <si>
    <t>Dátum:</t>
  </si>
  <si>
    <t>Objednávateľ:</t>
  </si>
  <si>
    <t>IČO:</t>
  </si>
  <si>
    <t>36806528</t>
  </si>
  <si>
    <t>IČ DPH:</t>
  </si>
  <si>
    <t>SK2022417738</t>
  </si>
  <si>
    <t>Zhotoviteľ:</t>
  </si>
  <si>
    <t>Projektant: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</si>
  <si>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</si>
  <si>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</si>
  <si>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</si>
  <si>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</si>
  <si>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</si>
  <si>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</si>
  <si>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</si>
  <si>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</si>
  <si>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</si>
  <si>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</si>
  <si>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</si>
  <si>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</si>
  <si>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</si>
  <si>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</si>
  <si>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</si>
  <si>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</si>
  <si>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</si>
  <si>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</si>
  <si>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</si>
  <si>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</si>
  <si>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</si>
  <si>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</si>
  <si>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</si>
  <si>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</si>
  <si>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</si>
  <si>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</si>
  <si>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</si>
  <si>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</si>
  <si>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</si>
  <si>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Materiál [EUR]</t>
  </si>
  <si>
    <t>z toho Montáž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</si>
  <si>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</si>
  <si>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</si>
  <si>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</si>
  <si>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</si>
  <si>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</si>
  <si>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</si>
  <si>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</si>
  <si>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</si>
  <si>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</si>
  <si>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</si>
  <si>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</si>
  <si>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</si>
  <si>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</si>
  <si>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</si>
  <si>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</si>
  <si>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</si>
  <si>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</si>
  <si>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</si>
  <si>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</si>
  <si>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</si>
  <si>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Doplnenie existujúceho hlavného elektromerového rozvádzača HR (RE) v el. rozvodni</t>
  </si>
  <si>
    <t>PRO</t>
  </si>
  <si>
    <t>1</t>
  </si>
  <si>
    <t>{1ab289b7-4b1d-4fa5-ac3e-6182b16bf74d}</t>
  </si>
  <si>
    <t>02</t>
  </si>
  <si>
    <t>Prevádzkový rozvod silnoprúdu - pripojenie rozvádzača RMDT</t>
  </si>
  <si>
    <t>STA</t>
  </si>
  <si>
    <t>{f59040a8-85b0-4d29-b198-c9bde489086f}</t>
  </si>
  <si>
    <t>03</t>
  </si>
  <si>
    <t>Revízie a dokumentácie</t>
  </si>
  <si>
    <t>{079f391c-8033-4c13-a993-534b6dab5855}</t>
  </si>
  <si>
    <t>KRYCÍ LIST ROZPOČTU</t>
  </si>
  <si>
    <t>Objekt:</t>
  </si>
  <si>
    <t>01 - Doplnenie existujúceho hlavného elektromerového rozvádzača HR (RE) v el. rozvodni</t>
  </si>
  <si>
    <t>Materiál</t>
  </si>
  <si>
    <t>Montáž</t>
  </si>
  <si>
    <t>REKAPITULÁCIA ROZPOČTU</t>
  </si>
  <si>
    <t>Kód dielu - Popis</t>
  </si>
  <si>
    <t>Materiál [EUR]</t>
  </si>
  <si>
    <t>Montáž [EUR]</t>
  </si>
  <si>
    <t>Cena celkom [EUR]</t>
  </si>
  <si>
    <t>Náklady z rozpočtu</t>
  </si>
  <si>
    <t>-1</t>
  </si>
  <si>
    <t>21-M -  Elektromontáže</t>
  </si>
  <si>
    <t>HZS - Hodinové zúčtovacie sadzby</t>
  </si>
  <si>
    <t>VP -   Práce naviac</t>
  </si>
  <si>
    <t>ROZPOČET</t>
  </si>
  <si>
    <t>PČ</t>
  </si>
  <si>
    <t>MJ</t>
  </si>
  <si>
    <t>Množstvo</t>
  </si>
  <si>
    <t>J. materiál [EUR]</t>
  </si>
  <si>
    <t>J. montáž [EUR]</t>
  </si>
  <si>
    <t>Cenová sústava</t>
  </si>
  <si>
    <t>J.cena [EUR]</t>
  </si>
  <si>
    <t>Materiál celkom [EUR]</t>
  </si>
  <si>
    <t>Montáž celkom [EUR]</t>
  </si>
  <si>
    <t>J. Nh [h]</t>
  </si>
  <si>
    <t>Nh celkom [h]</t>
  </si>
  <si>
    <t>J. hmotnosť [t]</t>
  </si>
  <si>
    <t>Hmotnosť celkom [t]</t>
  </si>
  <si>
    <t>J. suť [t]</t>
  </si>
  <si>
    <t>Suť Celkom [t]</t>
  </si>
  <si>
    <t>21-M</t>
  </si>
  <si>
    <t xml:space="preserve"> Elektromontáže</t>
  </si>
  <si>
    <t>3</t>
  </si>
  <si>
    <t>ROZPOCET</t>
  </si>
  <si>
    <t>53</t>
  </si>
  <si>
    <t>K</t>
  </si>
  <si>
    <t>210021011</t>
  </si>
  <si>
    <t>Zhotovenie profilových a kruhových otvorov v plechu o hrúbke do 4 mm kruhové-P 16-21 bez závitu</t>
  </si>
  <si>
    <t>ks</t>
  </si>
  <si>
    <t>2</t>
  </si>
  <si>
    <t>-1194153059</t>
  </si>
  <si>
    <t>PP</t>
  </si>
  <si>
    <t>Zhotovenie profilových a kruhových otvorov v plechu o hrúbke do 4 mm kruhové P 16-21 bez závitu</t>
  </si>
  <si>
    <t>54</t>
  </si>
  <si>
    <t>210021013</t>
  </si>
  <si>
    <t>Zhotovenie profilových a kruhových otvorov v plechu o hrúbke do 4 mm kruhové-P 36-42 bez závitu</t>
  </si>
  <si>
    <t>841686795</t>
  </si>
  <si>
    <t>Zhotovenie profilových a kruhových otvorov v plechu o hrúbke do 4 mm kruhové P 36-42 bez závitu</t>
  </si>
  <si>
    <t>51</t>
  </si>
  <si>
    <t>210100003</t>
  </si>
  <si>
    <t>Ukončenie vodičov v rozvádzač. vrátane zapojenia a vodičovej koncovky do 16 mm2</t>
  </si>
  <si>
    <t>958472012</t>
  </si>
  <si>
    <t>Ukončenie vodičov v rozvádzačoch vrátane zapojenia a vodičovej koncovky do 16 mm2</t>
  </si>
  <si>
    <t>48</t>
  </si>
  <si>
    <t>210100014</t>
  </si>
  <si>
    <t>Ukončenie vodičov v rozvádzač. vrátane zapojenia a vodičovej koncovky do 25 mm2 pre vonkajšie práce</t>
  </si>
  <si>
    <t>1411061198</t>
  </si>
  <si>
    <t>Ukončenie vodičov v rozvádzačoch vrátane zapojenia a vodičovej koncovky pre vonkajšie práce do 25 mm2</t>
  </si>
  <si>
    <t>49</t>
  </si>
  <si>
    <t>210120404</t>
  </si>
  <si>
    <t>Istič vzduchový trojpólový do 63 A</t>
  </si>
  <si>
    <t>-613461568</t>
  </si>
  <si>
    <t>50</t>
  </si>
  <si>
    <t>M</t>
  </si>
  <si>
    <t>358220064440</t>
  </si>
  <si>
    <t>Istič LTN-63B-3, 63 A, AC 230/400 V/DC 216 V, charakteristika B, 3 P, 10 kA</t>
  </si>
  <si>
    <t>-1844313033</t>
  </si>
  <si>
    <t>45</t>
  </si>
  <si>
    <t>210190145</t>
  </si>
  <si>
    <t>Osadenie káblovej vývodky do prírub zapuzdrených izolačných rozvádzačov ZIR z Nerafénu - Z P 36</t>
  </si>
  <si>
    <t>-955358103</t>
  </si>
  <si>
    <t>Rozvádzače, rozvodné skrine dosky, svorkovnice. Osadenie káblovej vývodky do prírub zapuzdrených izolačných rozvádzačov ZIR z Nerafénu - Z P 36</t>
  </si>
  <si>
    <t>46</t>
  </si>
  <si>
    <t>345710032000</t>
  </si>
  <si>
    <t>Vývodka GP 36 Pg36 s maticou Al</t>
  </si>
  <si>
    <t>1914181413</t>
  </si>
  <si>
    <t>11</t>
  </si>
  <si>
    <t>210270801</t>
  </si>
  <si>
    <t>Označovací káblový štítok z PVC rozmer 4x8cm(15-22 znak.)</t>
  </si>
  <si>
    <t>64</t>
  </si>
  <si>
    <t>-218324764</t>
  </si>
  <si>
    <t>10</t>
  </si>
  <si>
    <t>5628900000</t>
  </si>
  <si>
    <t>Štítok na označenie káblového vývodu</t>
  </si>
  <si>
    <t>256</t>
  </si>
  <si>
    <t>-491180500</t>
  </si>
  <si>
    <t>SÚČIASTKY A VÝROBKY Z PLASTOV Príslušenstvo a diely z plastov Štítok na označenie káblového vývodu</t>
  </si>
  <si>
    <t>35</t>
  </si>
  <si>
    <t>210800006</t>
  </si>
  <si>
    <t>Vodič medený uložený voľne CYY 450/750 V  16mm2</t>
  </si>
  <si>
    <t>m</t>
  </si>
  <si>
    <t>1656982984</t>
  </si>
  <si>
    <t>Vodič medený CYY 450/750 V uložený voľne 16,0 mm2</t>
  </si>
  <si>
    <t>36</t>
  </si>
  <si>
    <t>341110011000</t>
  </si>
  <si>
    <t>Kábel medený CYY 16 mm2</t>
  </si>
  <si>
    <t>1889031529</t>
  </si>
  <si>
    <t>38</t>
  </si>
  <si>
    <t>999000000100int</t>
  </si>
  <si>
    <t>Ostatný pomocný materiál - PVC krytie v rozvádzači</t>
  </si>
  <si>
    <t>eur</t>
  </si>
  <si>
    <t>817680713</t>
  </si>
  <si>
    <t>Ostatný materiál</t>
  </si>
  <si>
    <t>52</t>
  </si>
  <si>
    <t>210962762</t>
  </si>
  <si>
    <t>Demontáž - elektromer trojfázový na priame pripojenie   -0,00014 t</t>
  </si>
  <si>
    <t>1255126324</t>
  </si>
  <si>
    <t>Demontáž elektromera na priame pripojenie trojfázový -0,00014 t</t>
  </si>
  <si>
    <t>HZS</t>
  </si>
  <si>
    <t>Hodinové zúčtovacie sadzby</t>
  </si>
  <si>
    <t>4</t>
  </si>
  <si>
    <t>22</t>
  </si>
  <si>
    <t>HZS000213</t>
  </si>
  <si>
    <t>Stavebno montážne práce náročné ucelené - odborné, tvorivé remeselné (Tr. 3) v rozsahu viac ako 4 a menej ako 8 hodín</t>
  </si>
  <si>
    <t>hod</t>
  </si>
  <si>
    <t>512</t>
  </si>
  <si>
    <t>-1600945078</t>
  </si>
  <si>
    <t>Stavebno montážne práceV rozsahu viac ako 4 a menej ako 8 hodín náročné-odborné (Tr.3)</t>
  </si>
  <si>
    <t>VP</t>
  </si>
  <si>
    <t xml:space="preserve">  Práce naviac</t>
  </si>
  <si>
    <t>PN</t>
  </si>
  <si>
    <t>02 - Prevádzkový rozvod silnoprúdu - pripojenie rozvádzača RMDT</t>
  </si>
  <si>
    <t>HSV - Práce a dodávky HSV</t>
  </si>
  <si>
    <t xml:space="preserve">    8 - Rúrové vedenie</t>
  </si>
  <si>
    <t>M - Práce a dodávky M</t>
  </si>
  <si>
    <t xml:space="preserve">    21-M -  Elektromontáže</t>
  </si>
  <si>
    <t xml:space="preserve">    46-M - Zemné práce vykonávané pri externých montážnych prácach</t>
  </si>
  <si>
    <t>VRN - Vedľajšie rozpočtové náklady</t>
  </si>
  <si>
    <t>HSV</t>
  </si>
  <si>
    <t>Práce a dodávky HSV</t>
  </si>
  <si>
    <t>8</t>
  </si>
  <si>
    <t>Rúrové vedenie</t>
  </si>
  <si>
    <t>898170018</t>
  </si>
  <si>
    <t>Osadenie prechodky do stávajúcej šachty</t>
  </si>
  <si>
    <t>140989199</t>
  </si>
  <si>
    <t>Úpravy káblových komôr Romold, osadenie priechodky do stávajúcej šachty</t>
  </si>
  <si>
    <t>Práce a dodávky M</t>
  </si>
  <si>
    <t>210020780</t>
  </si>
  <si>
    <t>Protipožiarna stenová prepážka z protipožiarnych vložiek typu PTV hrúbka prepážky do 400 mm</t>
  </si>
  <si>
    <t>m2</t>
  </si>
  <si>
    <t>-1251555190</t>
  </si>
  <si>
    <t>39</t>
  </si>
  <si>
    <t>449410003000</t>
  </si>
  <si>
    <t>Flexibilná protipožiarna pena HILTI CFS-F FX, objem 325 ml</t>
  </si>
  <si>
    <t>128</t>
  </si>
  <si>
    <t>1072924445</t>
  </si>
  <si>
    <t>41</t>
  </si>
  <si>
    <t>899448577</t>
  </si>
  <si>
    <t>42</t>
  </si>
  <si>
    <t>1274098683</t>
  </si>
  <si>
    <t>43</t>
  </si>
  <si>
    <t>-1084254209</t>
  </si>
  <si>
    <t>44</t>
  </si>
  <si>
    <t>677358069</t>
  </si>
  <si>
    <t>15</t>
  </si>
  <si>
    <t>277639058</t>
  </si>
  <si>
    <t>16</t>
  </si>
  <si>
    <t>-167476104</t>
  </si>
  <si>
    <t>17</t>
  </si>
  <si>
    <t>5487901720.int</t>
  </si>
  <si>
    <t>Kotviaci a upevňovací materiál</t>
  </si>
  <si>
    <t>-1548484409</t>
  </si>
  <si>
    <t>SÚČIASTKY A VÝROBKY DROBNÉ KOVOVÉ Kotviaca technika Svorníky pre chemické kotvy MKT M8/20/110 mm</t>
  </si>
  <si>
    <t>18</t>
  </si>
  <si>
    <t>19000000</t>
  </si>
  <si>
    <t>186597803</t>
  </si>
  <si>
    <t>MATERIÁLY  POMOCNÉ BLIŽŠIE NEURČENÉ Ostatný materiál</t>
  </si>
  <si>
    <t>33</t>
  </si>
  <si>
    <t>210810064</t>
  </si>
  <si>
    <t>Kábel medený silový uložený pevne 1-CYKY 0,6/1 kV 5x25</t>
  </si>
  <si>
    <t>609916311</t>
  </si>
  <si>
    <t>Kábel medený 1-CYKY 0,6/1kV uložený pevne 5x25 mm2</t>
  </si>
  <si>
    <t>34</t>
  </si>
  <si>
    <t>341110006500</t>
  </si>
  <si>
    <t>Kábel medený 1-CYKY 5x25 mm2</t>
  </si>
  <si>
    <t>-1544817046</t>
  </si>
  <si>
    <t>19</t>
  </si>
  <si>
    <t>998921201</t>
  </si>
  <si>
    <t>Presun hmôt pre montáž silnoprúdových rozvodov a zariadení v stavbe (objekte) výšky do 7 m</t>
  </si>
  <si>
    <t>%</t>
  </si>
  <si>
    <t>-1137883528</t>
  </si>
  <si>
    <t>37</t>
  </si>
  <si>
    <t>072908</t>
  </si>
  <si>
    <t>PAS.st.C 200x 4,5  čierna UV</t>
  </si>
  <si>
    <t>KS</t>
  </si>
  <si>
    <t>-265672273</t>
  </si>
  <si>
    <t>425628</t>
  </si>
  <si>
    <t>Príchytka kábla - nerez UDFB28E</t>
  </si>
  <si>
    <t>228905720</t>
  </si>
  <si>
    <t>Držiak kábla - nerez UDFB28E</t>
  </si>
  <si>
    <t>32</t>
  </si>
  <si>
    <t>19206</t>
  </si>
  <si>
    <t>Rúra z uhlíkovej ocele lisovacia Mapress s PP plášťom d 35,0 mm, dĺ. 6 m, hr. steny 1,5 mm, ozn. 1.0034, GEBERIT</t>
  </si>
  <si>
    <t>-810241958</t>
  </si>
  <si>
    <t>21</t>
  </si>
  <si>
    <t>210101433.int</t>
  </si>
  <si>
    <t>Trubka oceľová ochranná do 35mm</t>
  </si>
  <si>
    <t>1466940013</t>
  </si>
  <si>
    <t>Trubka dvojplášťová KOPOFLEX</t>
  </si>
  <si>
    <t>46-M</t>
  </si>
  <si>
    <t>Zemné práce vykonávané pri externých montážnych prácach</t>
  </si>
  <si>
    <t>460510402.S</t>
  </si>
  <si>
    <t>Vyčistenie existujúceho káblového priestupu bez káblovej komory</t>
  </si>
  <si>
    <t>-1270704106</t>
  </si>
  <si>
    <t>Vyčistenie existujúceho káblového priestupu Zatiahnutie konopného lana (alebo oceľového), pretiahnutie tyčou, vyčistenie otvoru čistiacou súpravou bez káblovej komory</t>
  </si>
  <si>
    <t>31</t>
  </si>
  <si>
    <t>-158212784</t>
  </si>
  <si>
    <t>VRN</t>
  </si>
  <si>
    <t>Vedľajšie rozpočtové náklady</t>
  </si>
  <si>
    <t>5</t>
  </si>
  <si>
    <t>40</t>
  </si>
  <si>
    <t>001400043.S</t>
  </si>
  <si>
    <t>Ostatné náklady stavby - práce na ťažko prístupných miestach práce vo výškach resp. hĺbkach</t>
  </si>
  <si>
    <t>1024</t>
  </si>
  <si>
    <t>1673035230</t>
  </si>
  <si>
    <t>Ostatné náklady stavby práce na ťažko prístupných miestach práce vo výškach resp. hĺbkach</t>
  </si>
  <si>
    <t xml:space="preserve">    VRN04 - Projektové práce</t>
  </si>
  <si>
    <t>HZS000113</t>
  </si>
  <si>
    <t>Stavebno montážne práce náročné ucelené - odborné, tvorivé remeselné (Tr. 3) v rozsahu viac ako 8 hodín</t>
  </si>
  <si>
    <t>2099304449</t>
  </si>
  <si>
    <t>Stavebno montážne práceV rozsahu viac ako 8 hodín náročné-odborné (Tr.3)</t>
  </si>
  <si>
    <t>6</t>
  </si>
  <si>
    <t>HZS000114</t>
  </si>
  <si>
    <t>Stavebno montážne práce najnáročnejšie na odbornosť - prehliadky pracoviska a revízie (Tr. 4) v rozsahu viac ako 8 hodín</t>
  </si>
  <si>
    <t>585832463</t>
  </si>
  <si>
    <t>Stavebno montážne práceV rozsahu viac ako 8 hodín náročné-prehliadky pracoviska a revízie (Tr.4)</t>
  </si>
  <si>
    <t>VRN04</t>
  </si>
  <si>
    <t>Projektové práce</t>
  </si>
  <si>
    <t>000400022</t>
  </si>
  <si>
    <t>Projektové práce - stavebná časť (stavebné objekty vrátane ich technického vybavenia). náklady na dokumentáciu skutočného zhotovenia stavby</t>
  </si>
  <si>
    <t>537426981</t>
  </si>
  <si>
    <t>Projektové práce stavebná časť (stavebné objekty vrátane ich technického vybavenia) náklady na dokumentáciu skutočného zhotovenia stavby</t>
  </si>
  <si>
    <t>-1808206363</t>
  </si>
  <si>
    <t>29</t>
  </si>
  <si>
    <t>Stavebno montážne práce V rozsahu viac ako 8 hodín náročné-odborné (Tr.3)</t>
  </si>
  <si>
    <t>1371231310</t>
  </si>
  <si>
    <t>73</t>
  </si>
  <si>
    <t>Kryt T-kus pre káblový žlab MARS 3x125 mm</t>
  </si>
  <si>
    <t>-59555796</t>
  </si>
  <si>
    <t>345750034500</t>
  </si>
  <si>
    <t>79</t>
  </si>
  <si>
    <t>T-kus pre káblový žlab MARS 3x125x100 mm</t>
  </si>
  <si>
    <t>344885024</t>
  </si>
  <si>
    <t>345750032900</t>
  </si>
  <si>
    <t>78</t>
  </si>
  <si>
    <t>Prepážka pre káblový žlab MARS 100 mm</t>
  </si>
  <si>
    <t>-1688695118</t>
  </si>
  <si>
    <t>345750053800</t>
  </si>
  <si>
    <t>Nosník pre káblový žlab MARS 125 mm</t>
  </si>
  <si>
    <t>246873691</t>
  </si>
  <si>
    <t>345750043000</t>
  </si>
  <si>
    <t>9</t>
  </si>
  <si>
    <t>Kryt kolena 90° pre káblové žlaby MARS 125 mm</t>
  </si>
  <si>
    <t>140361836</t>
  </si>
  <si>
    <t>345750026100</t>
  </si>
  <si>
    <t>Koleno 90° pre káblový žlab MARS 125x100 mm</t>
  </si>
  <si>
    <t>1123753770</t>
  </si>
  <si>
    <t>345750014000</t>
  </si>
  <si>
    <t>7</t>
  </si>
  <si>
    <t>T-kus pre káblový žlab MARS 3x125x50 mm</t>
  </si>
  <si>
    <t>1870373925</t>
  </si>
  <si>
    <t>345750031500</t>
  </si>
  <si>
    <t>77</t>
  </si>
  <si>
    <t>Koleno 90° pre káblový žlab MARS 125x50 mm</t>
  </si>
  <si>
    <t>1537315513</t>
  </si>
  <si>
    <t>345750012600</t>
  </si>
  <si>
    <t>Kryt káblového žľabu MARS 125 mm</t>
  </si>
  <si>
    <t>-1391216213</t>
  </si>
  <si>
    <t>345750011500</t>
  </si>
  <si>
    <t>Žlab káblový MARS 125x100 mm</t>
  </si>
  <si>
    <t>1461634052</t>
  </si>
  <si>
    <t>345750010100</t>
  </si>
  <si>
    <t>Žlab káblový MARS 125x50 mm</t>
  </si>
  <si>
    <t>1883667663</t>
  </si>
  <si>
    <t>345750008700</t>
  </si>
  <si>
    <t>Káblové žľaby.Žľab  káblový  MARS.   Úplná  montáž  káblového  žľabu,   kolien,  T-kusov na vopred pripravené upevňovacie body, uzatvorenie veka. 125/100 mm</t>
  </si>
  <si>
    <t>1083564597</t>
  </si>
  <si>
    <t>Žľab káblový MARS 125x100, montáž na vopred pripravené body,uzavretie veka</t>
  </si>
  <si>
    <t>220260723</t>
  </si>
  <si>
    <t>Káblové žľaby.Žľab  káblový  MARS.   Úplná  montáž  káblového  žľabu,   kolien,  T-kusov na vopred pripravené upevňovacie body, uzatvorenie veka. 125/50  mm</t>
  </si>
  <si>
    <t>1388848039</t>
  </si>
  <si>
    <t>Žľab káblový MARS 125x50, montáž na vopred pripravené body,uzavretie veka</t>
  </si>
  <si>
    <t>220260722</t>
  </si>
  <si>
    <t>ACID.malá 6455-11Psiva zem.sv</t>
  </si>
  <si>
    <t>792422861</t>
  </si>
  <si>
    <t>11265</t>
  </si>
  <si>
    <t>28</t>
  </si>
  <si>
    <t>Krabicová  rozvodka  Acidur.   Upevnenie  krabice na pripravený podklad alebo do pripraveného lôžka,   úprava  otvoru,   zavedenie  vodičov do krabice, utesnenie vstupných otvorov, zapojenie vodičov na vstavanú svorkovnicu. Odviečkovanie a zaviečkovanie. S 1 - 2 vývodmi</t>
  </si>
  <si>
    <t>1362051130</t>
  </si>
  <si>
    <t>Krabicový rozvod. Acidur, upev.na podklad alebo do priprav.lôžka,zapojenie,od- a zaviečk.s 1-2 vývodmi</t>
  </si>
  <si>
    <t>220260101</t>
  </si>
  <si>
    <t>26</t>
  </si>
  <si>
    <t>Montáže zariadení</t>
  </si>
  <si>
    <t>22-M</t>
  </si>
  <si>
    <t>475265571</t>
  </si>
  <si>
    <t>24</t>
  </si>
  <si>
    <t>-676661938</t>
  </si>
  <si>
    <t>23</t>
  </si>
  <si>
    <t>-767700623</t>
  </si>
  <si>
    <t>25</t>
  </si>
  <si>
    <t>Kábel medený CYKY 5x6 mm2</t>
  </si>
  <si>
    <t>718486053</t>
  </si>
  <si>
    <t>341110002200</t>
  </si>
  <si>
    <t>87</t>
  </si>
  <si>
    <t>Kábel medený CYKY 450/750 V uložený voľne 5x6 mm2</t>
  </si>
  <si>
    <t>-523753655</t>
  </si>
  <si>
    <t>Kábel medený uložený voľne CYKY 450/750 V 5x6</t>
  </si>
  <si>
    <t>210800122</t>
  </si>
  <si>
    <t>86</t>
  </si>
  <si>
    <t>Kábel medený CYKY 4x1,5 mm2</t>
  </si>
  <si>
    <t>808362948</t>
  </si>
  <si>
    <t>341110001300</t>
  </si>
  <si>
    <t>89</t>
  </si>
  <si>
    <t>Kábel medený CYKY 450/750 V uložený voľne 4x1,5 mm2</t>
  </si>
  <si>
    <t>384291826</t>
  </si>
  <si>
    <t>Kábel medený uložený voľne CYKY 450/750 V 4x1,5</t>
  </si>
  <si>
    <t>210800113</t>
  </si>
  <si>
    <t>88</t>
  </si>
  <si>
    <t>Kábel medený CYKY 3x2,5 mm2</t>
  </si>
  <si>
    <t>-1106597960</t>
  </si>
  <si>
    <t>341110000800</t>
  </si>
  <si>
    <t>47</t>
  </si>
  <si>
    <t>Kábel medený CYKY 450/750 Vuložený voľne 3x2,5 mm2</t>
  </si>
  <si>
    <t>1953856766</t>
  </si>
  <si>
    <t>Kábel medený uložený voľne CYKY 450/750 V 3x2,5</t>
  </si>
  <si>
    <t>210800108</t>
  </si>
  <si>
    <t>Kábel medený CYKY 3x1,5 mm2</t>
  </si>
  <si>
    <t>1119456077</t>
  </si>
  <si>
    <t>341110000700</t>
  </si>
  <si>
    <t>Kábel medený CYKY 450/750 Vuložený voľne 3x1,5 mm2</t>
  </si>
  <si>
    <t>-1135509902</t>
  </si>
  <si>
    <t>Kábel medený uložený voľne CYKY 450/750 V 3x1,5</t>
  </si>
  <si>
    <t>210800107</t>
  </si>
  <si>
    <t>Montáž motorických spotrebičov s usadením a upevnením na jestvujúcu nosnú konštrukciu alebo podklad, vyrovnanie remeňa a vyváženie, bez zapojeniaelektromotorov (s prenesením do vzdialenosti 5 m) do  10 kW</t>
  </si>
  <si>
    <t>133059718</t>
  </si>
  <si>
    <t>Montáž motorického spotrebiča, elektromotora (s prenesením do vzdialenosti 5 m) do 10 kW, bez zapojenia</t>
  </si>
  <si>
    <t>210290743</t>
  </si>
  <si>
    <t>1999131729</t>
  </si>
  <si>
    <t>1848200469</t>
  </si>
  <si>
    <t>Kábel medený H07V-U 6 mm2</t>
  </si>
  <si>
    <t>1099843141</t>
  </si>
  <si>
    <t>341110012300</t>
  </si>
  <si>
    <t>Kábel medený H07V-U 16 mm2</t>
  </si>
  <si>
    <t>1878344371</t>
  </si>
  <si>
    <t>341110012500</t>
  </si>
  <si>
    <t>Ochranné pospájanie v práčovniach, kúpeľniach, voľne uložené,alebo v omietke Cu 4-16 mm2</t>
  </si>
  <si>
    <t>-1805118247</t>
  </si>
  <si>
    <t>Ochranné pospájanie voľne uložené  Cu 4-16mm2</t>
  </si>
  <si>
    <t>210220300</t>
  </si>
  <si>
    <t>KONDENZÁTORY SILOVÉ, MONTÁŽ ROZVODOV Zachytávacie tyče, držiaky a podpery, svorky a uzemnenie Páska CU, obj. č. ESV000000038; bleskozvodný a uzemňovací materiál, dĺžka 0,5m</t>
  </si>
  <si>
    <t>1816643839</t>
  </si>
  <si>
    <t>Páska CU, obj. č. ESV000000038; bleskozvodný a uzemňovací materiál, dĺžka 0,5m</t>
  </si>
  <si>
    <t>3544247910</t>
  </si>
  <si>
    <t>KONDENZÁTORY SILOVÉ, MONTÁŽ ROZVODOV Zachytávacie tyče, držiaky a podpery, svorky a uzemnenie Bernard svorka zemniaca ZSA 16, obj. č. ESV000000041; bleskozvodný a uzemňovací materiál</t>
  </si>
  <si>
    <t>601707769</t>
  </si>
  <si>
    <t>Bernard svorka zemniaca ZSA 16, obj. č. ESV000000041; bleskozvodný a uzemňovací materiál</t>
  </si>
  <si>
    <t>3544247905</t>
  </si>
  <si>
    <t>Svorka na potrubie Bernard</t>
  </si>
  <si>
    <t>-804397145</t>
  </si>
  <si>
    <t>Svorka na potrubie "BERNARD" vrátane pásika Cu</t>
  </si>
  <si>
    <t>210220040</t>
  </si>
  <si>
    <t>Svork. ekvipot. EVP-SK kryt</t>
  </si>
  <si>
    <t>505737268</t>
  </si>
  <si>
    <t>50624</t>
  </si>
  <si>
    <t>56</t>
  </si>
  <si>
    <t>Ochranná svorkovnica (nulový mostík) vrátane zapojenia typ 6236 - 30 - 63 A</t>
  </si>
  <si>
    <t>-1001597949</t>
  </si>
  <si>
    <t>Ochranná svorkovnica HUS</t>
  </si>
  <si>
    <t>210192563-int</t>
  </si>
  <si>
    <t>55</t>
  </si>
  <si>
    <t>Praktik, Zásuvka jednonásobná, IP44, na povrch, biela, typ 5518-3929 B</t>
  </si>
  <si>
    <t>1290004397</t>
  </si>
  <si>
    <t>5518-3929 B</t>
  </si>
  <si>
    <t>59</t>
  </si>
  <si>
    <t>Domové zásuvky chránené v krabici pre prostredieobyč. alebo do vlhka, vrátane zapojenia 10/16 A 250 V 2P + Z</t>
  </si>
  <si>
    <t>-745736009</t>
  </si>
  <si>
    <t>Domová zásuvka v krabici obyč. alebo do vlhka, vrátane zapojenia 10/16 A 250 V 2P + Z</t>
  </si>
  <si>
    <t>210111021</t>
  </si>
  <si>
    <t>60</t>
  </si>
  <si>
    <t>Ukončenie vodičov v rozvádzačoch vrátane zapojenia a vodičovej koncovky do 25 mm2</t>
  </si>
  <si>
    <t>-344549889</t>
  </si>
  <si>
    <t>Ukončenie vodičov v rozvádzač. vrátane zapojenia a vodičovej koncovky do 25 mm2</t>
  </si>
  <si>
    <t>210100004</t>
  </si>
  <si>
    <t>76</t>
  </si>
  <si>
    <t>132926807</t>
  </si>
  <si>
    <t>75</t>
  </si>
  <si>
    <t>Ukončenie vodičov v rozvádzačoch vrátane zapojenia a vodičovej koncovky do 6 mm2</t>
  </si>
  <si>
    <t>-171047033</t>
  </si>
  <si>
    <t>Ukončenie vodičov v rozvádzač. vrátane zapojenia a vodičovej koncovky do 6 mm2</t>
  </si>
  <si>
    <t>210100002</t>
  </si>
  <si>
    <t>74</t>
  </si>
  <si>
    <t>Ukončenie vodičov v rozvádzačoch vrátane zapojenia a vodičovej koncovky do 2.5 mm2</t>
  </si>
  <si>
    <t>1717218069</t>
  </si>
  <si>
    <t>Ukončenie vodičov v rozvádzač. vrátane zapojenia a vodičovej koncovky do 2.5 mm2</t>
  </si>
  <si>
    <t>210100001</t>
  </si>
  <si>
    <t>66</t>
  </si>
  <si>
    <t xml:space="preserve">    22-M - Montáže zariadení</t>
  </si>
  <si>
    <t>{f9afe2b9-8097-429d-b17d-a8d002ddcff9}</t>
  </si>
  <si>
    <t>03 - Prevádzkový rozvod silnoprúdu</t>
  </si>
  <si>
    <t>04 - Revízie a dokumentácie</t>
  </si>
  <si>
    <t>Prevádzkový rozvod silnoprúdu</t>
  </si>
  <si>
    <t>04</t>
  </si>
  <si>
    <t xml:space="preserve"> </t>
  </si>
  <si>
    <t>15.8.2020</t>
  </si>
  <si>
    <t xml:space="preserve"> 31360831</t>
  </si>
  <si>
    <t xml:space="preserve"> 2020329355</t>
  </si>
  <si>
    <t>Nové meranie odberného miesta</t>
  </si>
  <si>
    <t>ŠDEU Starohájska 8, Bratislava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</si>
</sst>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6" x14ac:knownFonts="1">
    <font>
      <sz val="8"/>
      <name val="Arial CE"/>
      <family val="2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b/>
      <sz val="14"/>
      <name val="Arial CE"/>
    </font>
    <font>
      <b/>
      <sz val="10"/>
      <name val="Arial CE"/>
    </font>
    <font>
      <sz val="9"/>
      <name val="Arial CE"/>
    </font>
    <font>
      <sz val="12"/>
      <name val="Arial CE"/>
    </font>
    <font>
      <b/>
      <sz val="8"/>
      <name val="Arial CE"/>
    </font>
    <font>
      <sz val="7"/>
      <name val="Arial CE"/>
    </font>
    <font>
      <u/>
      <sz val="11"/>
      <color theme="10"/>
      <name val="Calibri"/>
      <family val="2"/>
      <charset val="238"/>
      <scheme val="minor"/>
    </font>
    <font>
      <sz val="10"/>
      <color rgb="FF969696"/>
      <name val="Arial CE"/>
    </font>
    <font>
      <sz val="12"/>
      <color rgb="FF003366"/>
      <name val="Arial CE"/>
    </font>
    <font>
      <sz val="8"/>
      <color rgb="FF003366"/>
      <name val="Arial CE"/>
    </font>
    <font>
      <sz val="10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10"/>
      <color rgb="FF464646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color rgb="FF969696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sz val="8"/>
      <color rgb="FF96969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10"/>
      <color rgb="FF969696"/>
      <name val="Arial CE"/>
    </font>
    <font>
      <b/>
      <sz val="8"/>
      <color rgb="FF969696"/>
      <name val="Arial CE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82">
    <xf numFmtId="0" fontId="0" fillId="0" borderId="0" xfId="0"/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3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14" fillId="0" borderId="0" xfId="0" applyFont="1" applyAlignment="1"/>
    <xf numFmtId="0" fontId="15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5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2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top"/>
    </xf>
    <xf numFmtId="0" fontId="12" fillId="0" borderId="0" xfId="0" applyFont="1" applyAlignment="1" applyProtection="1">
      <alignment horizontal="left" vertical="center"/>
    </xf>
    <xf numFmtId="0" fontId="1" fillId="2" borderId="0" xfId="0" applyFont="1" applyFill="1" applyAlignment="1" applyProtection="1">
      <alignment horizontal="left" vertical="center"/>
      <protection locked="0"/>
    </xf>
    <xf numFmtId="49" fontId="1" fillId="2" borderId="0" xfId="0" applyNumberFormat="1" applyFont="1" applyFill="1" applyAlignment="1" applyProtection="1">
      <alignment horizontal="left" vertical="center"/>
      <protection locked="0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3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3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2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6" fillId="0" borderId="0" xfId="0" applyFont="1" applyAlignment="1" applyProtection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7" fillId="4" borderId="0" xfId="0" applyFont="1" applyFill="1" applyAlignment="1" applyProtection="1">
      <alignment horizontal="center" vertical="center"/>
    </xf>
    <xf numFmtId="0" fontId="20" fillId="0" borderId="13" xfId="0" applyFont="1" applyBorder="1" applyAlignment="1" applyProtection="1">
      <alignment horizontal="center" vertical="center" wrapText="1"/>
    </xf>
    <xf numFmtId="0" fontId="20" fillId="0" borderId="14" xfId="0" applyFont="1" applyBorder="1" applyAlignment="1" applyProtection="1">
      <alignment horizontal="center" vertical="center" wrapText="1"/>
    </xf>
    <xf numFmtId="0" fontId="20" fillId="0" borderId="15" xfId="0" applyFont="1" applyBorder="1" applyAlignment="1" applyProtection="1">
      <alignment horizontal="center" vertical="center" wrapText="1"/>
    </xf>
    <xf numFmtId="0" fontId="0" fillId="0" borderId="16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3" xfId="0" applyFont="1" applyBorder="1" applyAlignment="1">
      <alignment vertical="center"/>
    </xf>
    <xf numFmtId="4" fontId="18" fillId="0" borderId="17" xfId="0" applyNumberFormat="1" applyFont="1" applyBorder="1" applyAlignment="1" applyProtection="1">
      <alignment horizontal="right" vertical="center"/>
    </xf>
    <xf numFmtId="4" fontId="18" fillId="0" borderId="0" xfId="0" applyNumberFormat="1" applyFont="1" applyBorder="1" applyAlignment="1" applyProtection="1">
      <alignment horizontal="right" vertical="center"/>
    </xf>
    <xf numFmtId="4" fontId="22" fillId="0" borderId="0" xfId="0" applyNumberFormat="1" applyFont="1" applyBorder="1" applyAlignment="1" applyProtection="1">
      <alignment vertical="center"/>
    </xf>
    <xf numFmtId="166" fontId="22" fillId="0" borderId="0" xfId="0" applyNumberFormat="1" applyFont="1" applyBorder="1" applyAlignment="1" applyProtection="1">
      <alignment vertical="center"/>
    </xf>
    <xf numFmtId="4" fontId="22" fillId="0" borderId="12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6" fillId="0" borderId="17" xfId="0" applyNumberFormat="1" applyFont="1" applyBorder="1" applyAlignment="1" applyProtection="1">
      <alignment vertical="center"/>
    </xf>
    <xf numFmtId="4" fontId="26" fillId="0" borderId="0" xfId="0" applyNumberFormat="1" applyFont="1" applyBorder="1" applyAlignment="1" applyProtection="1">
      <alignment vertical="center"/>
    </xf>
    <xf numFmtId="166" fontId="26" fillId="0" borderId="0" xfId="0" applyNumberFormat="1" applyFont="1" applyBorder="1" applyAlignment="1" applyProtection="1">
      <alignment vertical="center"/>
    </xf>
    <xf numFmtId="4" fontId="26" fillId="0" borderId="12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4" fontId="26" fillId="0" borderId="18" xfId="0" applyNumberFormat="1" applyFont="1" applyBorder="1" applyAlignment="1" applyProtection="1">
      <alignment vertical="center"/>
    </xf>
    <xf numFmtId="4" fontId="26" fillId="0" borderId="19" xfId="0" applyNumberFormat="1" applyFont="1" applyBorder="1" applyAlignment="1" applyProtection="1">
      <alignment vertical="center"/>
    </xf>
    <xf numFmtId="166" fontId="26" fillId="0" borderId="19" xfId="0" applyNumberFormat="1" applyFont="1" applyBorder="1" applyAlignment="1" applyProtection="1">
      <alignment vertical="center"/>
    </xf>
    <xf numFmtId="4" fontId="26" fillId="0" borderId="20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horizontal="left" vertical="center"/>
    </xf>
    <xf numFmtId="0" fontId="12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165" fontId="1" fillId="0" borderId="0" xfId="0" applyNumberFormat="1" applyFont="1" applyAlignment="1" applyProtection="1">
      <alignment horizontal="left" vertical="center"/>
      <protection locked="0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4" fontId="12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 applyProtection="1">
      <alignment horizontal="right" vertical="center"/>
      <protection locked="0"/>
    </xf>
    <xf numFmtId="0" fontId="28" fillId="0" borderId="0" xfId="0" applyFont="1" applyAlignment="1">
      <alignment horizontal="left" vertical="center"/>
    </xf>
    <xf numFmtId="164" fontId="12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3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3" fillId="4" borderId="7" xfId="0" applyFont="1" applyFill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3" fillId="4" borderId="7" xfId="0" applyNumberFormat="1" applyFont="1" applyFill="1" applyBorder="1" applyAlignment="1">
      <alignment vertical="center"/>
    </xf>
    <xf numFmtId="0" fontId="0" fillId="4" borderId="21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2" fillId="0" borderId="5" xfId="0" applyFont="1" applyBorder="1" applyAlignment="1" applyProtection="1">
      <alignment horizontal="right" vertical="center"/>
      <protection locked="0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9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7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7" fillId="4" borderId="0" xfId="0" applyFont="1" applyFill="1" applyAlignment="1" applyProtection="1">
      <alignment horizontal="right" vertical="center"/>
      <protection locked="0"/>
    </xf>
    <xf numFmtId="0" fontId="7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4" fontId="21" fillId="0" borderId="0" xfId="0" applyNumberFormat="1" applyFont="1" applyAlignment="1" applyProtection="1">
      <alignment vertical="center"/>
      <protection locked="0"/>
    </xf>
    <xf numFmtId="0" fontId="13" fillId="0" borderId="3" xfId="0" applyFont="1" applyBorder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0" borderId="19" xfId="0" applyFont="1" applyBorder="1" applyAlignment="1" applyProtection="1">
      <alignment horizontal="left" vertical="center"/>
    </xf>
    <xf numFmtId="0" fontId="13" fillId="0" borderId="19" xfId="0" applyFont="1" applyBorder="1" applyAlignment="1" applyProtection="1">
      <alignment vertical="center"/>
    </xf>
    <xf numFmtId="4" fontId="13" fillId="0" borderId="19" xfId="0" applyNumberFormat="1" applyFont="1" applyBorder="1" applyAlignment="1" applyProtection="1">
      <alignment vertical="center"/>
      <protection locked="0"/>
    </xf>
    <xf numFmtId="4" fontId="13" fillId="0" borderId="19" xfId="0" applyNumberFormat="1" applyFont="1" applyBorder="1" applyAlignment="1" applyProtection="1">
      <alignment vertical="center"/>
    </xf>
    <xf numFmtId="0" fontId="13" fillId="0" borderId="3" xfId="0" applyFont="1" applyBorder="1" applyAlignment="1">
      <alignment vertical="center"/>
    </xf>
    <xf numFmtId="0" fontId="13" fillId="0" borderId="0" xfId="0" applyFont="1" applyAlignment="1" applyProtection="1">
      <alignment horizontal="left" vertical="center"/>
    </xf>
    <xf numFmtId="167" fontId="13" fillId="0" borderId="0" xfId="0" applyNumberFormat="1" applyFont="1" applyAlignment="1" applyProtection="1">
      <protection locked="0"/>
    </xf>
    <xf numFmtId="167" fontId="13" fillId="0" borderId="0" xfId="0" applyNumberFormat="1" applyFont="1" applyAlignment="1" applyProtection="1"/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7" fillId="4" borderId="13" xfId="0" applyFont="1" applyFill="1" applyBorder="1" applyAlignment="1" applyProtection="1">
      <alignment horizontal="center" vertical="center" wrapText="1"/>
    </xf>
    <xf numFmtId="0" fontId="7" fillId="4" borderId="14" xfId="0" applyFont="1" applyFill="1" applyBorder="1" applyAlignment="1" applyProtection="1">
      <alignment horizontal="center" vertical="center" wrapText="1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15" xfId="0" applyFont="1" applyFill="1" applyBorder="1" applyAlignment="1" applyProtection="1">
      <alignment horizontal="center" vertical="center" wrapText="1"/>
    </xf>
    <xf numFmtId="0" fontId="7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1" fillId="0" borderId="0" xfId="0" applyNumberFormat="1" applyFont="1" applyAlignment="1" applyProtection="1"/>
    <xf numFmtId="0" fontId="0" fillId="0" borderId="10" xfId="0" applyBorder="1" applyAlignment="1" applyProtection="1">
      <alignment vertical="center"/>
    </xf>
    <xf numFmtId="167" fontId="30" fillId="0" borderId="10" xfId="0" applyNumberFormat="1" applyFont="1" applyBorder="1" applyAlignment="1" applyProtection="1"/>
    <xf numFmtId="166" fontId="30" fillId="0" borderId="10" xfId="0" applyNumberFormat="1" applyFont="1" applyBorder="1" applyAlignment="1" applyProtection="1"/>
    <xf numFmtId="166" fontId="30" fillId="0" borderId="11" xfId="0" applyNumberFormat="1" applyFont="1" applyBorder="1" applyAlignment="1" applyProtection="1"/>
    <xf numFmtId="167" fontId="9" fillId="0" borderId="0" xfId="0" applyNumberFormat="1" applyFont="1" applyAlignment="1">
      <alignment vertical="center"/>
    </xf>
    <xf numFmtId="0" fontId="14" fillId="0" borderId="3" xfId="0" applyFont="1" applyBorder="1" applyAlignment="1" applyProtection="1"/>
    <xf numFmtId="0" fontId="14" fillId="0" borderId="0" xfId="0" applyFont="1" applyAlignment="1" applyProtection="1"/>
    <xf numFmtId="0" fontId="14" fillId="0" borderId="0" xfId="0" applyFont="1" applyAlignment="1" applyProtection="1">
      <alignment horizontal="left"/>
    </xf>
    <xf numFmtId="0" fontId="13" fillId="0" borderId="0" xfId="0" applyFont="1" applyAlignment="1" applyProtection="1">
      <alignment horizontal="left"/>
    </xf>
    <xf numFmtId="0" fontId="14" fillId="0" borderId="0" xfId="0" applyFont="1" applyAlignment="1" applyProtection="1">
      <protection locked="0"/>
    </xf>
    <xf numFmtId="0" fontId="14" fillId="0" borderId="3" xfId="0" applyFont="1" applyBorder="1" applyAlignment="1"/>
    <xf numFmtId="0" fontId="14" fillId="0" borderId="17" xfId="0" applyFont="1" applyBorder="1" applyAlignment="1" applyProtection="1"/>
    <xf numFmtId="0" fontId="14" fillId="0" borderId="0" xfId="0" applyFont="1" applyBorder="1" applyAlignment="1" applyProtection="1"/>
    <xf numFmtId="167" fontId="14" fillId="0" borderId="0" xfId="0" applyNumberFormat="1" applyFont="1" applyBorder="1" applyAlignment="1" applyProtection="1"/>
    <xf numFmtId="166" fontId="14" fillId="0" borderId="0" xfId="0" applyNumberFormat="1" applyFont="1" applyBorder="1" applyAlignment="1" applyProtection="1"/>
    <xf numFmtId="166" fontId="14" fillId="0" borderId="12" xfId="0" applyNumberFormat="1" applyFont="1" applyBorder="1" applyAlignment="1" applyProtection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167" fontId="14" fillId="0" borderId="0" xfId="0" applyNumberFormat="1" applyFont="1" applyAlignment="1">
      <alignment vertical="center"/>
    </xf>
    <xf numFmtId="0" fontId="7" fillId="0" borderId="22" xfId="0" applyFont="1" applyBorder="1" applyAlignment="1" applyProtection="1">
      <alignment horizontal="center" vertical="center"/>
    </xf>
    <xf numFmtId="49" fontId="7" fillId="0" borderId="22" xfId="0" applyNumberFormat="1" applyFont="1" applyBorder="1" applyAlignment="1" applyProtection="1">
      <alignment horizontal="left" vertical="center" wrapText="1"/>
    </xf>
    <xf numFmtId="0" fontId="7" fillId="0" borderId="22" xfId="0" applyFont="1" applyBorder="1" applyAlignment="1" applyProtection="1">
      <alignment horizontal="left" vertical="center" wrapText="1"/>
    </xf>
    <xf numFmtId="0" fontId="7" fillId="0" borderId="22" xfId="0" applyFont="1" applyBorder="1" applyAlignment="1" applyProtection="1">
      <alignment horizontal="center" vertical="center" wrapText="1"/>
    </xf>
    <xf numFmtId="167" fontId="7" fillId="2" borderId="22" xfId="0" applyNumberFormat="1" applyFont="1" applyFill="1" applyBorder="1" applyAlignment="1" applyProtection="1">
      <alignment vertical="center"/>
      <protection locked="0"/>
    </xf>
    <xf numFmtId="167" fontId="7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0" fillId="2" borderId="17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7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2" xfId="0" applyNumberFormat="1" applyFont="1" applyBorder="1" applyAlignment="1" applyProtection="1">
      <alignment vertical="center"/>
    </xf>
    <xf numFmtId="0" fontId="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1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0" fillId="0" borderId="17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2" fillId="0" borderId="22" xfId="0" applyFont="1" applyBorder="1" applyAlignment="1" applyProtection="1">
      <alignment horizontal="center" vertical="center"/>
    </xf>
    <xf numFmtId="49" fontId="32" fillId="0" borderId="22" xfId="0" applyNumberFormat="1" applyFont="1" applyBorder="1" applyAlignment="1" applyProtection="1">
      <alignment horizontal="left" vertical="center" wrapText="1"/>
    </xf>
    <xf numFmtId="0" fontId="32" fillId="0" borderId="22" xfId="0" applyFont="1" applyBorder="1" applyAlignment="1" applyProtection="1">
      <alignment horizontal="left" vertical="center" wrapText="1"/>
    </xf>
    <xf numFmtId="0" fontId="32" fillId="0" borderId="22" xfId="0" applyFont="1" applyBorder="1" applyAlignment="1" applyProtection="1">
      <alignment horizontal="center" vertical="center" wrapText="1"/>
    </xf>
    <xf numFmtId="167" fontId="32" fillId="2" borderId="22" xfId="0" applyNumberFormat="1" applyFont="1" applyFill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vertical="center"/>
      <protection locked="0"/>
    </xf>
    <xf numFmtId="167" fontId="32" fillId="0" borderId="22" xfId="0" applyNumberFormat="1" applyFont="1" applyBorder="1" applyAlignment="1" applyProtection="1">
      <alignment vertical="center"/>
    </xf>
    <xf numFmtId="0" fontId="33" fillId="0" borderId="22" xfId="0" applyFont="1" applyBorder="1" applyAlignment="1" applyProtection="1">
      <alignment vertical="center"/>
    </xf>
    <xf numFmtId="0" fontId="33" fillId="0" borderId="3" xfId="0" applyFont="1" applyBorder="1" applyAlignment="1">
      <alignment vertical="center"/>
    </xf>
    <xf numFmtId="0" fontId="32" fillId="2" borderId="17" xfId="0" applyFont="1" applyFill="1" applyBorder="1" applyAlignment="1" applyProtection="1">
      <alignment horizontal="left" vertical="center"/>
      <protection locked="0"/>
    </xf>
    <xf numFmtId="0" fontId="0" fillId="2" borderId="22" xfId="0" applyFont="1" applyFill="1" applyBorder="1" applyAlignment="1" applyProtection="1">
      <alignment horizontal="center" vertical="center"/>
      <protection locked="0"/>
    </xf>
    <xf numFmtId="49" fontId="0" fillId="2" borderId="22" xfId="0" applyNumberFormat="1" applyFont="1" applyFill="1" applyBorder="1" applyAlignment="1" applyProtection="1">
      <alignment horizontal="left" vertical="center" wrapText="1"/>
      <protection locked="0"/>
    </xf>
    <xf numFmtId="0" fontId="0" fillId="2" borderId="22" xfId="0" applyFont="1" applyFill="1" applyBorder="1" applyAlignment="1" applyProtection="1">
      <alignment horizontal="left" vertical="center" wrapText="1"/>
      <protection locked="0"/>
    </xf>
    <xf numFmtId="0" fontId="0" fillId="2" borderId="22" xfId="0" applyFont="1" applyFill="1" applyBorder="1" applyAlignment="1" applyProtection="1">
      <alignment horizontal="center" vertical="center" wrapText="1"/>
      <protection locked="0"/>
    </xf>
    <xf numFmtId="167" fontId="0" fillId="2" borderId="22" xfId="0" applyNumberFormat="1" applyFont="1" applyFill="1" applyBorder="1" applyAlignment="1" applyProtection="1">
      <alignment vertical="center"/>
      <protection locked="0"/>
    </xf>
    <xf numFmtId="167" fontId="0" fillId="0" borderId="22" xfId="0" applyNumberFormat="1" applyFont="1" applyBorder="1" applyAlignment="1" applyProtection="1">
      <alignment vertical="center"/>
    </xf>
    <xf numFmtId="0" fontId="28" fillId="2" borderId="22" xfId="0" applyFont="1" applyFill="1" applyBorder="1" applyAlignment="1" applyProtection="1">
      <alignment horizontal="left" vertical="center"/>
      <protection locked="0"/>
    </xf>
    <xf numFmtId="0" fontId="28" fillId="2" borderId="22" xfId="0" applyFont="1" applyFill="1" applyBorder="1" applyAlignment="1" applyProtection="1">
      <alignment horizontal="center" vertical="center"/>
      <protection locked="0"/>
    </xf>
    <xf numFmtId="167" fontId="28" fillId="0" borderId="0" xfId="0" applyNumberFormat="1" applyFont="1" applyBorder="1" applyAlignment="1" applyProtection="1">
      <alignment vertical="center"/>
    </xf>
    <xf numFmtId="167" fontId="28" fillId="0" borderId="19" xfId="0" applyNumberFormat="1" applyFont="1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15" fillId="0" borderId="3" xfId="0" applyFont="1" applyBorder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5" fillId="0" borderId="19" xfId="0" applyFont="1" applyBorder="1" applyAlignment="1" applyProtection="1">
      <alignment horizontal="left" vertical="center"/>
    </xf>
    <xf numFmtId="0" fontId="15" fillId="0" borderId="19" xfId="0" applyFont="1" applyBorder="1" applyAlignment="1" applyProtection="1">
      <alignment vertical="center"/>
    </xf>
    <xf numFmtId="4" fontId="15" fillId="0" borderId="19" xfId="0" applyNumberFormat="1" applyFont="1" applyBorder="1" applyAlignment="1" applyProtection="1">
      <alignment vertical="center"/>
      <protection locked="0"/>
    </xf>
    <xf numFmtId="4" fontId="15" fillId="0" borderId="19" xfId="0" applyNumberFormat="1" applyFont="1" applyBorder="1" applyAlignment="1" applyProtection="1">
      <alignment vertical="center"/>
    </xf>
    <xf numFmtId="0" fontId="15" fillId="0" borderId="3" xfId="0" applyFont="1" applyBorder="1" applyAlignment="1">
      <alignment vertical="center"/>
    </xf>
    <xf numFmtId="0" fontId="15" fillId="0" borderId="0" xfId="0" applyFont="1" applyAlignment="1" applyProtection="1">
      <alignment horizontal="left"/>
    </xf>
    <xf numFmtId="167" fontId="15" fillId="0" borderId="0" xfId="0" applyNumberFormat="1" applyFont="1" applyAlignment="1" applyProtection="1"/>
    <xf numFmtId="0" fontId="12" fillId="0" borderId="0" xfId="0" applyFont="1" applyAlignment="1">
      <alignment horizontal="left" vertical="center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 wrapText="1"/>
    </xf>
    <xf numFmtId="0" fontId="0" fillId="0" borderId="9" xfId="0" applyBorder="1" applyAlignment="1">
      <alignment vertical="center"/>
    </xf>
    <xf numFmtId="0" fontId="0" fillId="0" borderId="9" xfId="0" applyBorder="1" applyAlignment="1" applyProtection="1">
      <alignment vertical="center"/>
      <protection locked="0"/>
    </xf>
    <xf numFmtId="0" fontId="0" fillId="0" borderId="8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20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10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/>
    </xf>
    <xf numFmtId="167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166" fontId="20" fillId="0" borderId="12" xfId="0" applyNumberFormat="1" applyFont="1" applyBorder="1" applyAlignment="1">
      <alignment vertical="center"/>
    </xf>
    <xf numFmtId="166" fontId="20" fillId="0" borderId="0" xfId="0" applyNumberFormat="1" applyFont="1" applyAlignment="1">
      <alignment vertical="center"/>
    </xf>
    <xf numFmtId="0" fontId="20" fillId="0" borderId="0" xfId="0" applyFont="1" applyAlignment="1">
      <alignment horizontal="center" vertical="center"/>
    </xf>
    <xf numFmtId="0" fontId="0" fillId="0" borderId="22" xfId="0" applyBorder="1" applyAlignment="1">
      <alignment vertical="center"/>
    </xf>
    <xf numFmtId="167" fontId="7" fillId="0" borderId="22" xfId="0" applyNumberFormat="1" applyFont="1" applyBorder="1" applyAlignment="1">
      <alignment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49" fontId="7" fillId="0" borderId="22" xfId="0" applyNumberFormat="1" applyFont="1" applyBorder="1" applyAlignment="1">
      <alignment horizontal="left" vertical="center" wrapText="1"/>
    </xf>
    <xf numFmtId="0" fontId="7" fillId="0" borderId="22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7" xfId="0" applyBorder="1" applyAlignment="1">
      <alignment vertical="center"/>
    </xf>
    <xf numFmtId="0" fontId="14" fillId="0" borderId="0" xfId="0" applyFont="1"/>
    <xf numFmtId="166" fontId="14" fillId="0" borderId="12" xfId="0" applyNumberFormat="1" applyFont="1" applyBorder="1"/>
    <xf numFmtId="166" fontId="14" fillId="0" borderId="0" xfId="0" applyNumberFormat="1" applyFont="1"/>
    <xf numFmtId="0" fontId="14" fillId="0" borderId="17" xfId="0" applyFont="1" applyBorder="1"/>
    <xf numFmtId="0" fontId="14" fillId="0" borderId="3" xfId="0" applyFont="1" applyBorder="1"/>
    <xf numFmtId="167" fontId="13" fillId="0" borderId="0" xfId="0" applyNumberFormat="1" applyFont="1"/>
    <xf numFmtId="0" fontId="14" fillId="0" borderId="0" xfId="0" applyFont="1" applyProtection="1">
      <protection locked="0"/>
    </xf>
    <xf numFmtId="0" fontId="13" fillId="0" borderId="0" xfId="0" applyFont="1" applyAlignment="1">
      <alignment horizontal="left"/>
    </xf>
    <xf numFmtId="0" fontId="32" fillId="0" borderId="0" xfId="0" applyFont="1" applyAlignment="1">
      <alignment horizontal="center" vertical="center"/>
    </xf>
    <xf numFmtId="0" fontId="33" fillId="0" borderId="22" xfId="0" applyFont="1" applyBorder="1" applyAlignment="1">
      <alignment vertical="center"/>
    </xf>
    <xf numFmtId="167" fontId="32" fillId="0" borderId="22" xfId="0" applyNumberFormat="1" applyFont="1" applyBorder="1" applyAlignment="1">
      <alignment vertical="center"/>
    </xf>
    <xf numFmtId="0" fontId="32" fillId="0" borderId="22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left" vertical="center" wrapText="1"/>
    </xf>
    <xf numFmtId="49" fontId="32" fillId="0" borderId="22" xfId="0" applyNumberFormat="1" applyFont="1" applyBorder="1" applyAlignment="1">
      <alignment horizontal="left" vertical="center" wrapText="1"/>
    </xf>
    <xf numFmtId="0" fontId="32" fillId="0" borderId="22" xfId="0" applyFont="1" applyBorder="1" applyAlignment="1">
      <alignment horizontal="center" vertical="center"/>
    </xf>
    <xf numFmtId="167" fontId="15" fillId="0" borderId="0" xfId="0" applyNumberFormat="1" applyFont="1"/>
    <xf numFmtId="0" fontId="15" fillId="0" borderId="0" xfId="0" applyFont="1" applyAlignment="1">
      <alignment horizontal="left"/>
    </xf>
    <xf numFmtId="166" fontId="30" fillId="0" borderId="11" xfId="0" applyNumberFormat="1" applyFont="1" applyBorder="1"/>
    <xf numFmtId="166" fontId="30" fillId="0" borderId="10" xfId="0" applyNumberFormat="1" applyFont="1" applyBorder="1"/>
    <xf numFmtId="0" fontId="0" fillId="0" borderId="16" xfId="0" applyBorder="1" applyAlignment="1">
      <alignment vertical="center"/>
    </xf>
    <xf numFmtId="167" fontId="21" fillId="0" borderId="0" xfId="0" applyNumberFormat="1" applyFont="1"/>
    <xf numFmtId="0" fontId="21" fillId="0" borderId="0" xfId="0" applyFont="1" applyAlignment="1">
      <alignment horizontal="left" vertical="center"/>
    </xf>
    <xf numFmtId="0" fontId="20" fillId="0" borderId="15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165" fontId="1" fillId="0" borderId="0" xfId="0" applyNumberFormat="1" applyFont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4" fontId="13" fillId="0" borderId="19" xfId="0" applyNumberFormat="1" applyFont="1" applyBorder="1" applyAlignment="1">
      <alignment vertical="center"/>
    </xf>
    <xf numFmtId="0" fontId="13" fillId="0" borderId="19" xfId="0" applyFont="1" applyBorder="1" applyAlignment="1" applyProtection="1">
      <alignment vertical="center"/>
      <protection locked="0"/>
    </xf>
    <xf numFmtId="0" fontId="13" fillId="0" borderId="19" xfId="0" applyFont="1" applyBorder="1" applyAlignment="1">
      <alignment vertical="center"/>
    </xf>
    <xf numFmtId="0" fontId="13" fillId="0" borderId="19" xfId="0" applyFont="1" applyBorder="1" applyAlignment="1">
      <alignment horizontal="left" vertical="center"/>
    </xf>
    <xf numFmtId="4" fontId="15" fillId="0" borderId="19" xfId="0" applyNumberFormat="1" applyFont="1" applyBorder="1" applyAlignment="1">
      <alignment vertical="center"/>
    </xf>
    <xf numFmtId="0" fontId="15" fillId="0" borderId="19" xfId="0" applyFont="1" applyBorder="1" applyAlignment="1" applyProtection="1">
      <alignment vertical="center"/>
      <protection locked="0"/>
    </xf>
    <xf numFmtId="0" fontId="15" fillId="0" borderId="19" xfId="0" applyFont="1" applyBorder="1" applyAlignment="1">
      <alignment vertical="center"/>
    </xf>
    <xf numFmtId="0" fontId="15" fillId="0" borderId="19" xfId="0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4" borderId="0" xfId="0" applyFill="1" applyAlignment="1">
      <alignment vertical="center"/>
    </xf>
    <xf numFmtId="0" fontId="7" fillId="4" borderId="0" xfId="0" applyFont="1" applyFill="1" applyAlignment="1">
      <alignment horizontal="right" vertical="center"/>
    </xf>
    <xf numFmtId="0" fontId="0" fillId="4" borderId="0" xfId="0" applyFill="1" applyAlignment="1" applyProtection="1">
      <alignment vertical="center"/>
      <protection locked="0"/>
    </xf>
    <xf numFmtId="0" fontId="7" fillId="4" borderId="0" xfId="0" applyFont="1" applyFill="1" applyAlignment="1">
      <alignment horizontal="left" vertical="center"/>
    </xf>
    <xf numFmtId="0" fontId="0" fillId="0" borderId="5" xfId="0" applyBorder="1" applyAlignment="1">
      <alignment vertical="center"/>
    </xf>
    <xf numFmtId="0" fontId="12" fillId="0" borderId="5" xfId="0" applyFont="1" applyBorder="1" applyAlignment="1">
      <alignment horizontal="right" vertical="center"/>
    </xf>
    <xf numFmtId="0" fontId="0" fillId="0" borderId="5" xfId="0" applyBorder="1" applyAlignment="1" applyProtection="1">
      <alignment vertical="center"/>
      <protection locked="0"/>
    </xf>
    <xf numFmtId="0" fontId="0" fillId="4" borderId="21" xfId="0" applyFill="1" applyBorder="1" applyAlignment="1">
      <alignment vertical="center"/>
    </xf>
    <xf numFmtId="0" fontId="0" fillId="4" borderId="7" xfId="0" applyFill="1" applyBorder="1" applyAlignment="1" applyProtection="1">
      <alignment vertical="center"/>
      <protection locked="0"/>
    </xf>
    <xf numFmtId="0" fontId="0" fillId="4" borderId="7" xfId="0" applyFill="1" applyBorder="1" applyAlignment="1">
      <alignment vertical="center"/>
    </xf>
    <xf numFmtId="0" fontId="0" fillId="0" borderId="1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25" fillId="0" borderId="0" xfId="0" applyFont="1" applyAlignment="1" applyProtection="1">
      <alignment vertical="center"/>
    </xf>
    <xf numFmtId="14" fontId="1" fillId="2" borderId="0" xfId="0" applyNumberFormat="1" applyFont="1" applyFill="1" applyAlignment="1" applyProtection="1">
      <alignment horizontal="left" vertical="center"/>
      <protection locked="0"/>
    </xf>
    <xf numFmtId="4" fontId="34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164" fontId="12" fillId="0" borderId="0" xfId="0" applyNumberFormat="1" applyFont="1" applyAlignment="1" applyProtection="1">
      <alignment horizontal="left" vertical="center"/>
    </xf>
    <xf numFmtId="0" fontId="3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3" fillId="3" borderId="7" xfId="0" applyNumberFormat="1" applyFont="1" applyFill="1" applyBorder="1" applyAlignment="1" applyProtection="1">
      <alignment vertical="center"/>
    </xf>
    <xf numFmtId="0" fontId="0" fillId="3" borderId="21" xfId="0" applyFont="1" applyFill="1" applyBorder="1" applyAlignment="1" applyProtection="1">
      <alignment vertical="center"/>
    </xf>
    <xf numFmtId="0" fontId="0" fillId="0" borderId="0" xfId="0"/>
    <xf numFmtId="0" fontId="35" fillId="0" borderId="0" xfId="0" applyFont="1" applyAlignment="1">
      <alignment horizontal="left" vertical="top" wrapText="1"/>
    </xf>
    <xf numFmtId="0" fontId="35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0" fillId="0" borderId="0" xfId="0" applyProtection="1"/>
    <xf numFmtId="0" fontId="2" fillId="0" borderId="0" xfId="0" applyFont="1" applyAlignment="1" applyProtection="1">
      <alignment horizontal="left" vertical="top" wrapText="1"/>
    </xf>
    <xf numFmtId="49" fontId="1" fillId="2" borderId="0" xfId="0" applyNumberFormat="1" applyFont="1" applyFill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 wrapText="1"/>
    </xf>
    <xf numFmtId="0" fontId="24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vertical="center"/>
    </xf>
    <xf numFmtId="165" fontId="1" fillId="0" borderId="0" xfId="0" applyNumberFormat="1" applyFont="1" applyAlignment="1" applyProtection="1">
      <alignment horizontal="left" vertical="center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vertical="center"/>
    </xf>
    <xf numFmtId="0" fontId="22" fillId="0" borderId="16" xfId="0" applyFont="1" applyBorder="1" applyAlignment="1">
      <alignment horizontal="center" vertical="center"/>
    </xf>
    <xf numFmtId="0" fontId="22" fillId="0" borderId="10" xfId="0" applyFont="1" applyBorder="1" applyAlignment="1">
      <alignment horizontal="left" vertical="center"/>
    </xf>
    <xf numFmtId="0" fontId="28" fillId="0" borderId="17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8" fillId="0" borderId="17" xfId="0" applyFont="1" applyBorder="1" applyAlignment="1" applyProtection="1">
      <alignment horizontal="left" vertical="center"/>
    </xf>
    <xf numFmtId="0" fontId="28" fillId="0" borderId="0" xfId="0" applyFont="1" applyBorder="1" applyAlignment="1" applyProtection="1">
      <alignment horizontal="left" vertical="center"/>
    </xf>
    <xf numFmtId="0" fontId="7" fillId="4" borderId="7" xfId="0" applyFont="1" applyFill="1" applyBorder="1" applyAlignment="1" applyProtection="1">
      <alignment horizontal="center" vertical="center"/>
    </xf>
    <xf numFmtId="0" fontId="7" fillId="4" borderId="7" xfId="0" applyFont="1" applyFill="1" applyBorder="1" applyAlignment="1" applyProtection="1">
      <alignment horizontal="left" vertical="center"/>
    </xf>
    <xf numFmtId="0" fontId="7" fillId="4" borderId="21" xfId="0" applyFont="1" applyFill="1" applyBorder="1" applyAlignment="1" applyProtection="1">
      <alignment horizontal="left" vertical="center"/>
    </xf>
    <xf numFmtId="4" fontId="25" fillId="0" borderId="0" xfId="0" applyNumberFormat="1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49" fontId="24" fillId="0" borderId="0" xfId="0" applyNumberFormat="1" applyFont="1" applyAlignment="1" applyProtection="1">
      <alignment horizontal="left" vertical="center" wrapText="1"/>
    </xf>
    <xf numFmtId="0" fontId="7" fillId="4" borderId="6" xfId="0" applyFont="1" applyFill="1" applyBorder="1" applyAlignment="1" applyProtection="1">
      <alignment horizontal="center" vertical="center"/>
    </xf>
    <xf numFmtId="0" fontId="7" fillId="4" borderId="7" xfId="0" applyFont="1" applyFill="1" applyBorder="1" applyAlignment="1" applyProtection="1">
      <alignment horizontal="right" vertical="center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4" fontId="6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2" fillId="0" borderId="0" xfId="0" applyFont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1:CM100"/>
  <sheetViews>
    <sheetView showGridLines="0" tabSelected="1" workbookViewId="0">
      <selection activeCell="BG35" sqref="BG35"/>
    </sheetView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9" width="25.83203125" hidden="1" customWidth="1"/>
    <col min="50" max="51" width="21.6640625" hidden="1" customWidth="1"/>
    <col min="52" max="53" width="25" hidden="1" customWidth="1"/>
    <col min="54" max="54" width="21.6640625" hidden="1" customWidth="1"/>
    <col min="55" max="55" width="19.1640625" hidden="1" customWidth="1"/>
    <col min="56" max="56" width="25" hidden="1" customWidth="1"/>
    <col min="57" max="57" width="21.6640625" hidden="1" customWidth="1"/>
    <col min="58" max="58" width="19.1640625" hidden="1" customWidth="1"/>
    <col min="59" max="59" width="66.5" customWidth="1"/>
    <col min="71" max="91" width="9.33203125" hidden="1" customWidth="1"/>
  </cols>
  <sheetData>
    <row r="1" spans="1:74" x14ac:dyDescent="0.2">
      <c r="A1" s="12" t="s">
        <v>0</v>
      </c>
      <c r="AZ1" s="12" t="s">
        <v>1</v>
      </c>
      <c r="BA1" s="12" t="s">
        <v>2</v>
      </c>
      <c r="BB1" s="12" t="s">
        <v>3</v>
      </c>
      <c r="BT1" s="12" t="s">
        <v>4</v>
      </c>
      <c r="BU1" s="12" t="s">
        <v>5</v>
      </c>
      <c r="BV1" s="12" t="s">
        <v>6</v>
      </c>
    </row>
    <row r="2" spans="1:74" ht="36.950000000000003" customHeight="1" x14ac:dyDescent="0.2">
      <c r="AR2" s="336"/>
      <c r="AS2" s="336"/>
      <c r="AT2" s="336"/>
      <c r="AU2" s="336"/>
      <c r="AV2" s="336"/>
      <c r="AW2" s="336"/>
      <c r="AX2" s="336"/>
      <c r="AY2" s="336"/>
      <c r="AZ2" s="336"/>
      <c r="BA2" s="336"/>
      <c r="BB2" s="336"/>
      <c r="BC2" s="336"/>
      <c r="BD2" s="336"/>
      <c r="BE2" s="336"/>
      <c r="BF2" s="336"/>
      <c r="BG2" s="336"/>
      <c r="BS2" s="13" t="s">
        <v>7</v>
      </c>
      <c r="BT2" s="13" t="s">
        <v>8</v>
      </c>
    </row>
    <row r="3" spans="1:74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7</v>
      </c>
      <c r="BT3" s="13" t="s">
        <v>8</v>
      </c>
    </row>
    <row r="4" spans="1:74" ht="24.95" customHeight="1" x14ac:dyDescent="0.2">
      <c r="B4" s="17"/>
      <c r="C4" s="18"/>
      <c r="D4" s="19" t="s">
        <v>9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6"/>
      <c r="AS4" s="20" t="s">
        <v>10</v>
      </c>
      <c r="BG4" s="21" t="s">
        <v>11</v>
      </c>
      <c r="BS4" s="13" t="s">
        <v>7</v>
      </c>
    </row>
    <row r="5" spans="1:74" ht="12" customHeight="1" x14ac:dyDescent="0.2">
      <c r="B5" s="17"/>
      <c r="C5" s="18"/>
      <c r="D5" s="22" t="s">
        <v>12</v>
      </c>
      <c r="E5" s="18"/>
      <c r="F5" s="18"/>
      <c r="G5" s="18"/>
      <c r="H5" s="18"/>
      <c r="I5" s="18"/>
      <c r="J5" s="18"/>
      <c r="K5" s="340" t="s">
        <v>13</v>
      </c>
      <c r="L5" s="341"/>
      <c r="M5" s="341"/>
      <c r="N5" s="341"/>
      <c r="O5" s="341"/>
      <c r="P5" s="341"/>
      <c r="Q5" s="341"/>
      <c r="R5" s="341"/>
      <c r="S5" s="341"/>
      <c r="T5" s="341"/>
      <c r="U5" s="341"/>
      <c r="V5" s="341"/>
      <c r="W5" s="341"/>
      <c r="X5" s="341"/>
      <c r="Y5" s="341"/>
      <c r="Z5" s="341"/>
      <c r="AA5" s="341"/>
      <c r="AB5" s="341"/>
      <c r="AC5" s="341"/>
      <c r="AD5" s="341"/>
      <c r="AE5" s="341"/>
      <c r="AF5" s="341"/>
      <c r="AG5" s="341"/>
      <c r="AH5" s="341"/>
      <c r="AI5" s="341"/>
      <c r="AJ5" s="341"/>
      <c r="AK5" s="341"/>
      <c r="AL5" s="341"/>
      <c r="AM5" s="341"/>
      <c r="AN5" s="341"/>
      <c r="AO5" s="341"/>
      <c r="AP5" s="18"/>
      <c r="AQ5" s="18"/>
      <c r="AR5" s="16"/>
      <c r="BG5" s="337" t="s">
        <v>14</v>
      </c>
      <c r="BS5" s="13" t="s">
        <v>7</v>
      </c>
    </row>
    <row r="6" spans="1:74" ht="36.950000000000003" customHeight="1" x14ac:dyDescent="0.2">
      <c r="B6" s="17"/>
      <c r="C6" s="18"/>
      <c r="D6" s="24" t="s">
        <v>15</v>
      </c>
      <c r="E6" s="18"/>
      <c r="F6" s="18"/>
      <c r="G6" s="18"/>
      <c r="H6" s="18"/>
      <c r="I6" s="18"/>
      <c r="J6" s="18"/>
      <c r="K6" s="342" t="s">
        <v>497</v>
      </c>
      <c r="L6" s="341"/>
      <c r="M6" s="341"/>
      <c r="N6" s="341"/>
      <c r="O6" s="341"/>
      <c r="P6" s="341"/>
      <c r="Q6" s="341"/>
      <c r="R6" s="341"/>
      <c r="S6" s="341"/>
      <c r="T6" s="341"/>
      <c r="U6" s="341"/>
      <c r="V6" s="341"/>
      <c r="W6" s="341"/>
      <c r="X6" s="341"/>
      <c r="Y6" s="341"/>
      <c r="Z6" s="341"/>
      <c r="AA6" s="341"/>
      <c r="AB6" s="341"/>
      <c r="AC6" s="341"/>
      <c r="AD6" s="341"/>
      <c r="AE6" s="341"/>
      <c r="AF6" s="341"/>
      <c r="AG6" s="341"/>
      <c r="AH6" s="341"/>
      <c r="AI6" s="341"/>
      <c r="AJ6" s="341"/>
      <c r="AK6" s="341"/>
      <c r="AL6" s="341"/>
      <c r="AM6" s="341"/>
      <c r="AN6" s="341"/>
      <c r="AO6" s="341"/>
      <c r="AP6" s="18"/>
      <c r="AQ6" s="18"/>
      <c r="AR6" s="16"/>
      <c r="BG6" s="338"/>
      <c r="BS6" s="13" t="s">
        <v>7</v>
      </c>
    </row>
    <row r="7" spans="1:74" ht="12" customHeight="1" x14ac:dyDescent="0.2">
      <c r="B7" s="17"/>
      <c r="C7" s="18"/>
      <c r="D7" s="25" t="s">
        <v>16</v>
      </c>
      <c r="E7" s="18"/>
      <c r="F7" s="18"/>
      <c r="G7" s="18"/>
      <c r="H7" s="18"/>
      <c r="I7" s="18"/>
      <c r="J7" s="18"/>
      <c r="K7" s="23" t="s">
        <v>1</v>
      </c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25" t="s">
        <v>17</v>
      </c>
      <c r="AL7" s="18"/>
      <c r="AM7" s="18"/>
      <c r="AN7" s="23" t="s">
        <v>1</v>
      </c>
      <c r="AO7" s="18"/>
      <c r="AP7" s="18"/>
      <c r="AQ7" s="18"/>
      <c r="AR7" s="16"/>
      <c r="BG7" s="338"/>
      <c r="BS7" s="13" t="s">
        <v>7</v>
      </c>
    </row>
    <row r="8" spans="1:74" ht="12" customHeight="1" x14ac:dyDescent="0.2">
      <c r="B8" s="17"/>
      <c r="C8" s="18"/>
      <c r="D8" s="25" t="s">
        <v>18</v>
      </c>
      <c r="E8" s="18"/>
      <c r="F8" s="18"/>
      <c r="G8" s="18"/>
      <c r="H8" s="18"/>
      <c r="I8" s="18"/>
      <c r="J8" s="18"/>
      <c r="K8" s="23" t="s">
        <v>19</v>
      </c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25" t="s">
        <v>20</v>
      </c>
      <c r="AL8" s="18"/>
      <c r="AM8" s="18"/>
      <c r="AN8" s="328">
        <v>44326</v>
      </c>
      <c r="AO8" s="18"/>
      <c r="AP8" s="18"/>
      <c r="AQ8" s="18"/>
      <c r="AR8" s="16"/>
      <c r="BG8" s="338"/>
      <c r="BS8" s="13" t="s">
        <v>7</v>
      </c>
    </row>
    <row r="9" spans="1:74" ht="14.45" customHeight="1" x14ac:dyDescent="0.2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6"/>
      <c r="BG9" s="338"/>
      <c r="BS9" s="13" t="s">
        <v>7</v>
      </c>
    </row>
    <row r="10" spans="1:74" ht="12" customHeight="1" x14ac:dyDescent="0.2">
      <c r="B10" s="17"/>
      <c r="C10" s="18"/>
      <c r="D10" s="25" t="s">
        <v>21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25" t="s">
        <v>22</v>
      </c>
      <c r="AL10" s="18"/>
      <c r="AM10" s="18"/>
      <c r="AN10" s="23"/>
      <c r="AO10" s="18"/>
      <c r="AP10" s="18"/>
      <c r="AQ10" s="18"/>
      <c r="AR10" s="16"/>
      <c r="BG10" s="338"/>
      <c r="BS10" s="13" t="s">
        <v>7</v>
      </c>
    </row>
    <row r="11" spans="1:74" ht="18.399999999999999" customHeight="1" x14ac:dyDescent="0.2">
      <c r="B11" s="17"/>
      <c r="C11" s="18"/>
      <c r="D11" s="18"/>
      <c r="E11" s="23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25" t="s">
        <v>24</v>
      </c>
      <c r="AL11" s="18"/>
      <c r="AM11" s="18"/>
      <c r="AN11" s="23"/>
      <c r="AO11" s="18"/>
      <c r="AP11" s="18"/>
      <c r="AQ11" s="18"/>
      <c r="AR11" s="16"/>
      <c r="BG11" s="338"/>
      <c r="BS11" s="13" t="s">
        <v>7</v>
      </c>
    </row>
    <row r="12" spans="1:74" ht="6.95" customHeight="1" x14ac:dyDescent="0.2"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6"/>
      <c r="BG12" s="338"/>
      <c r="BS12" s="13" t="s">
        <v>7</v>
      </c>
    </row>
    <row r="13" spans="1:74" ht="12" customHeight="1" x14ac:dyDescent="0.2">
      <c r="B13" s="17"/>
      <c r="C13" s="18"/>
      <c r="D13" s="25" t="s">
        <v>26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25" t="s">
        <v>22</v>
      </c>
      <c r="AL13" s="18"/>
      <c r="AM13" s="18"/>
      <c r="AN13" s="27"/>
      <c r="AO13" s="18"/>
      <c r="AP13" s="18"/>
      <c r="AQ13" s="18"/>
      <c r="AR13" s="16"/>
      <c r="BG13" s="338"/>
      <c r="BS13" s="13" t="s">
        <v>7</v>
      </c>
    </row>
    <row r="14" spans="1:74" ht="12.75" x14ac:dyDescent="0.2">
      <c r="B14" s="17"/>
      <c r="C14" s="18"/>
      <c r="D14" s="18"/>
      <c r="E14" s="343"/>
      <c r="F14" s="344"/>
      <c r="G14" s="344"/>
      <c r="H14" s="344"/>
      <c r="I14" s="344"/>
      <c r="J14" s="344"/>
      <c r="K14" s="344"/>
      <c r="L14" s="344"/>
      <c r="M14" s="344"/>
      <c r="N14" s="344"/>
      <c r="O14" s="344"/>
      <c r="P14" s="344"/>
      <c r="Q14" s="344"/>
      <c r="R14" s="344"/>
      <c r="S14" s="344"/>
      <c r="T14" s="344"/>
      <c r="U14" s="344"/>
      <c r="V14" s="344"/>
      <c r="W14" s="344"/>
      <c r="X14" s="344"/>
      <c r="Y14" s="344"/>
      <c r="Z14" s="344"/>
      <c r="AA14" s="344"/>
      <c r="AB14" s="344"/>
      <c r="AC14" s="344"/>
      <c r="AD14" s="344"/>
      <c r="AE14" s="344"/>
      <c r="AF14" s="344"/>
      <c r="AG14" s="344"/>
      <c r="AH14" s="344"/>
      <c r="AI14" s="344"/>
      <c r="AJ14" s="344"/>
      <c r="AK14" s="25" t="s">
        <v>24</v>
      </c>
      <c r="AL14" s="18"/>
      <c r="AM14" s="18"/>
      <c r="AN14" s="27"/>
      <c r="AO14" s="18"/>
      <c r="AP14" s="18"/>
      <c r="AQ14" s="18"/>
      <c r="AR14" s="16"/>
      <c r="BG14" s="338"/>
      <c r="BS14" s="13" t="s">
        <v>7</v>
      </c>
    </row>
    <row r="15" spans="1:74" ht="6.95" customHeight="1" x14ac:dyDescent="0.2"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6"/>
      <c r="BG15" s="338"/>
      <c r="BS15" s="13" t="s">
        <v>4</v>
      </c>
    </row>
    <row r="16" spans="1:74" ht="12" customHeight="1" x14ac:dyDescent="0.2">
      <c r="B16" s="17"/>
      <c r="C16" s="18"/>
      <c r="D16" s="25" t="s">
        <v>27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25" t="s">
        <v>22</v>
      </c>
      <c r="AL16" s="18"/>
      <c r="AM16" s="18"/>
      <c r="AN16" s="23" t="s">
        <v>1</v>
      </c>
      <c r="AO16" s="18"/>
      <c r="AP16" s="18"/>
      <c r="AQ16" s="18"/>
      <c r="AR16" s="16"/>
      <c r="BG16" s="338"/>
      <c r="BS16" s="13" t="s">
        <v>4</v>
      </c>
    </row>
    <row r="17" spans="1:71" ht="18.399999999999999" customHeight="1" x14ac:dyDescent="0.2">
      <c r="B17" s="17"/>
      <c r="C17" s="18"/>
      <c r="D17" s="18"/>
      <c r="E17" s="23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25" t="s">
        <v>24</v>
      </c>
      <c r="AL17" s="18"/>
      <c r="AM17" s="18"/>
      <c r="AN17" s="23" t="s">
        <v>1</v>
      </c>
      <c r="AO17" s="18"/>
      <c r="AP17" s="18"/>
      <c r="AQ17" s="18"/>
      <c r="AR17" s="16"/>
      <c r="BG17" s="338"/>
      <c r="BS17" s="13" t="s">
        <v>5</v>
      </c>
    </row>
    <row r="18" spans="1:71" ht="6.95" customHeight="1" x14ac:dyDescent="0.2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6"/>
      <c r="BG18" s="338"/>
      <c r="BS18" s="13" t="s">
        <v>28</v>
      </c>
    </row>
    <row r="19" spans="1:71" ht="12" customHeight="1" x14ac:dyDescent="0.2">
      <c r="B19" s="17"/>
      <c r="C19" s="18"/>
      <c r="D19" s="25" t="s">
        <v>29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25" t="s">
        <v>22</v>
      </c>
      <c r="AL19" s="18"/>
      <c r="AM19" s="18"/>
      <c r="AN19" s="23" t="s">
        <v>1</v>
      </c>
      <c r="AO19" s="18"/>
      <c r="AP19" s="18"/>
      <c r="AQ19" s="18"/>
      <c r="AR19" s="16"/>
      <c r="BG19" s="338"/>
      <c r="BS19" s="13" t="s">
        <v>28</v>
      </c>
    </row>
    <row r="20" spans="1:71" ht="18.399999999999999" customHeight="1" x14ac:dyDescent="0.2">
      <c r="B20" s="17"/>
      <c r="C20" s="18"/>
      <c r="D20" s="18"/>
      <c r="E20" s="23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25" t="s">
        <v>24</v>
      </c>
      <c r="AL20" s="18"/>
      <c r="AM20" s="18"/>
      <c r="AN20" s="23" t="s">
        <v>1</v>
      </c>
      <c r="AO20" s="18"/>
      <c r="AP20" s="18"/>
      <c r="AQ20" s="18"/>
      <c r="AR20" s="16"/>
      <c r="BG20" s="338"/>
      <c r="BS20" s="13" t="s">
        <v>5</v>
      </c>
    </row>
    <row r="21" spans="1:71" ht="6.95" customHeight="1" x14ac:dyDescent="0.2"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6"/>
      <c r="BG21" s="338"/>
    </row>
    <row r="22" spans="1:71" ht="12" customHeight="1" x14ac:dyDescent="0.2">
      <c r="B22" s="17"/>
      <c r="C22" s="18"/>
      <c r="D22" s="25" t="s">
        <v>30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6"/>
      <c r="BG22" s="338"/>
    </row>
    <row r="23" spans="1:71" ht="16.5" customHeight="1" x14ac:dyDescent="0.2">
      <c r="B23" s="17"/>
      <c r="C23" s="18"/>
      <c r="D23" s="18"/>
      <c r="E23" s="345" t="s">
        <v>1</v>
      </c>
      <c r="F23" s="345"/>
      <c r="G23" s="345"/>
      <c r="H23" s="345"/>
      <c r="I23" s="345"/>
      <c r="J23" s="345"/>
      <c r="K23" s="345"/>
      <c r="L23" s="345"/>
      <c r="M23" s="345"/>
      <c r="N23" s="345"/>
      <c r="O23" s="345"/>
      <c r="P23" s="345"/>
      <c r="Q23" s="345"/>
      <c r="R23" s="345"/>
      <c r="S23" s="345"/>
      <c r="T23" s="345"/>
      <c r="U23" s="345"/>
      <c r="V23" s="345"/>
      <c r="W23" s="345"/>
      <c r="X23" s="345"/>
      <c r="Y23" s="345"/>
      <c r="Z23" s="345"/>
      <c r="AA23" s="345"/>
      <c r="AB23" s="345"/>
      <c r="AC23" s="345"/>
      <c r="AD23" s="345"/>
      <c r="AE23" s="345"/>
      <c r="AF23" s="345"/>
      <c r="AG23" s="345"/>
      <c r="AH23" s="345"/>
      <c r="AI23" s="345"/>
      <c r="AJ23" s="345"/>
      <c r="AK23" s="345"/>
      <c r="AL23" s="345"/>
      <c r="AM23" s="345"/>
      <c r="AN23" s="345"/>
      <c r="AO23" s="18"/>
      <c r="AP23" s="18"/>
      <c r="AQ23" s="18"/>
      <c r="AR23" s="16"/>
      <c r="BG23" s="338"/>
    </row>
    <row r="24" spans="1:71" ht="6.95" customHeight="1" x14ac:dyDescent="0.2"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6"/>
      <c r="BG24" s="338"/>
    </row>
    <row r="25" spans="1:71" ht="6.95" customHeight="1" x14ac:dyDescent="0.2">
      <c r="B25" s="17"/>
      <c r="C25" s="1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18"/>
      <c r="AQ25" s="18"/>
      <c r="AR25" s="16"/>
      <c r="BG25" s="338"/>
    </row>
    <row r="26" spans="1:71" s="1" customFormat="1" ht="25.9" customHeight="1" x14ac:dyDescent="0.2">
      <c r="A26" s="29"/>
      <c r="B26" s="30"/>
      <c r="C26" s="31"/>
      <c r="D26" s="32" t="s">
        <v>31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68">
        <f>ROUND(AG94,2)</f>
        <v>0</v>
      </c>
      <c r="AL26" s="369"/>
      <c r="AM26" s="369"/>
      <c r="AN26" s="369"/>
      <c r="AO26" s="369"/>
      <c r="AP26" s="31"/>
      <c r="AQ26" s="31"/>
      <c r="AR26" s="34"/>
      <c r="BG26" s="338"/>
    </row>
    <row r="27" spans="1:71" s="1" customFormat="1" ht="6.95" customHeight="1" x14ac:dyDescent="0.2">
      <c r="A27" s="29"/>
      <c r="B27" s="30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4"/>
      <c r="BG27" s="338"/>
    </row>
    <row r="28" spans="1:71" s="1" customFormat="1" ht="12.75" x14ac:dyDescent="0.2">
      <c r="A28" s="29"/>
      <c r="B28" s="30"/>
      <c r="C28" s="31"/>
      <c r="D28" s="31"/>
      <c r="E28" s="31"/>
      <c r="F28" s="31"/>
      <c r="G28" s="31"/>
      <c r="H28" s="31"/>
      <c r="I28" s="31"/>
      <c r="J28" s="31"/>
      <c r="K28" s="31"/>
      <c r="L28" s="370" t="s">
        <v>32</v>
      </c>
      <c r="M28" s="370"/>
      <c r="N28" s="370"/>
      <c r="O28" s="370"/>
      <c r="P28" s="370"/>
      <c r="Q28" s="31"/>
      <c r="R28" s="31"/>
      <c r="S28" s="31"/>
      <c r="T28" s="31"/>
      <c r="U28" s="31"/>
      <c r="V28" s="31"/>
      <c r="W28" s="370" t="s">
        <v>33</v>
      </c>
      <c r="X28" s="370"/>
      <c r="Y28" s="370"/>
      <c r="Z28" s="370"/>
      <c r="AA28" s="370"/>
      <c r="AB28" s="370"/>
      <c r="AC28" s="370"/>
      <c r="AD28" s="370"/>
      <c r="AE28" s="370"/>
      <c r="AF28" s="31"/>
      <c r="AG28" s="31"/>
      <c r="AH28" s="31"/>
      <c r="AI28" s="31"/>
      <c r="AJ28" s="31"/>
      <c r="AK28" s="370" t="s">
        <v>34</v>
      </c>
      <c r="AL28" s="370"/>
      <c r="AM28" s="370"/>
      <c r="AN28" s="370"/>
      <c r="AO28" s="370"/>
      <c r="AP28" s="31"/>
      <c r="AQ28" s="31"/>
      <c r="AR28" s="34"/>
      <c r="BG28" s="338"/>
    </row>
    <row r="29" spans="1:71" s="2" customFormat="1" ht="14.45" customHeight="1" x14ac:dyDescent="0.2">
      <c r="B29" s="35"/>
      <c r="C29" s="36"/>
      <c r="D29" s="25" t="s">
        <v>35</v>
      </c>
      <c r="E29" s="36"/>
      <c r="F29" s="25" t="s">
        <v>36</v>
      </c>
      <c r="G29" s="36"/>
      <c r="H29" s="36"/>
      <c r="I29" s="36"/>
      <c r="J29" s="36"/>
      <c r="K29" s="36"/>
      <c r="L29" s="331">
        <v>0.2</v>
      </c>
      <c r="M29" s="330"/>
      <c r="N29" s="330"/>
      <c r="O29" s="330"/>
      <c r="P29" s="330"/>
      <c r="Q29" s="36"/>
      <c r="R29" s="36"/>
      <c r="S29" s="36"/>
      <c r="T29" s="36"/>
      <c r="U29" s="36"/>
      <c r="V29" s="36"/>
      <c r="W29" s="329">
        <f>ROUND(BB94, 2)</f>
        <v>0</v>
      </c>
      <c r="X29" s="330"/>
      <c r="Y29" s="330"/>
      <c r="Z29" s="330"/>
      <c r="AA29" s="330"/>
      <c r="AB29" s="330"/>
      <c r="AC29" s="330"/>
      <c r="AD29" s="330"/>
      <c r="AE29" s="330"/>
      <c r="AF29" s="36"/>
      <c r="AG29" s="36"/>
      <c r="AH29" s="36"/>
      <c r="AI29" s="36"/>
      <c r="AJ29" s="36"/>
      <c r="AK29" s="329">
        <f>ROUND(AX94, 2)</f>
        <v>0</v>
      </c>
      <c r="AL29" s="330"/>
      <c r="AM29" s="330"/>
      <c r="AN29" s="330"/>
      <c r="AO29" s="330"/>
      <c r="AP29" s="36"/>
      <c r="AQ29" s="36"/>
      <c r="AR29" s="37"/>
      <c r="BG29" s="339"/>
    </row>
    <row r="30" spans="1:71" s="2" customFormat="1" ht="14.45" customHeight="1" x14ac:dyDescent="0.2">
      <c r="B30" s="35"/>
      <c r="C30" s="36"/>
      <c r="D30" s="36"/>
      <c r="E30" s="36"/>
      <c r="F30" s="25" t="s">
        <v>37</v>
      </c>
      <c r="G30" s="36"/>
      <c r="H30" s="36"/>
      <c r="I30" s="36"/>
      <c r="J30" s="36"/>
      <c r="K30" s="36"/>
      <c r="L30" s="331">
        <v>0.2</v>
      </c>
      <c r="M30" s="330"/>
      <c r="N30" s="330"/>
      <c r="O30" s="330"/>
      <c r="P30" s="330"/>
      <c r="Q30" s="36"/>
      <c r="R30" s="36"/>
      <c r="S30" s="36"/>
      <c r="T30" s="36"/>
      <c r="U30" s="36"/>
      <c r="V30" s="36"/>
      <c r="W30" s="329">
        <f>ROUND(BC94, 2)</f>
        <v>0</v>
      </c>
      <c r="X30" s="330"/>
      <c r="Y30" s="330"/>
      <c r="Z30" s="330"/>
      <c r="AA30" s="330"/>
      <c r="AB30" s="330"/>
      <c r="AC30" s="330"/>
      <c r="AD30" s="330"/>
      <c r="AE30" s="330"/>
      <c r="AF30" s="36"/>
      <c r="AG30" s="36"/>
      <c r="AH30" s="36"/>
      <c r="AI30" s="36"/>
      <c r="AJ30" s="36"/>
      <c r="AK30" s="329">
        <f>ROUND(AY94, 2)</f>
        <v>0</v>
      </c>
      <c r="AL30" s="330"/>
      <c r="AM30" s="330"/>
      <c r="AN30" s="330"/>
      <c r="AO30" s="330"/>
      <c r="AP30" s="36"/>
      <c r="AQ30" s="36"/>
      <c r="AR30" s="37"/>
      <c r="BG30" s="339"/>
    </row>
    <row r="31" spans="1:71" s="2" customFormat="1" ht="14.45" hidden="1" customHeight="1" x14ac:dyDescent="0.2">
      <c r="B31" s="35"/>
      <c r="C31" s="36"/>
      <c r="D31" s="36"/>
      <c r="E31" s="36"/>
      <c r="F31" s="25" t="s">
        <v>38</v>
      </c>
      <c r="G31" s="36"/>
      <c r="H31" s="36"/>
      <c r="I31" s="36"/>
      <c r="J31" s="36"/>
      <c r="K31" s="36"/>
      <c r="L31" s="331">
        <v>0.2</v>
      </c>
      <c r="M31" s="330"/>
      <c r="N31" s="330"/>
      <c r="O31" s="330"/>
      <c r="P31" s="330"/>
      <c r="Q31" s="36"/>
      <c r="R31" s="36"/>
      <c r="S31" s="36"/>
      <c r="T31" s="36"/>
      <c r="U31" s="36"/>
      <c r="V31" s="36"/>
      <c r="W31" s="329">
        <f>ROUND(BD94, 2)</f>
        <v>0</v>
      </c>
      <c r="X31" s="330"/>
      <c r="Y31" s="330"/>
      <c r="Z31" s="330"/>
      <c r="AA31" s="330"/>
      <c r="AB31" s="330"/>
      <c r="AC31" s="330"/>
      <c r="AD31" s="330"/>
      <c r="AE31" s="330"/>
      <c r="AF31" s="36"/>
      <c r="AG31" s="36"/>
      <c r="AH31" s="36"/>
      <c r="AI31" s="36"/>
      <c r="AJ31" s="36"/>
      <c r="AK31" s="329">
        <v>0</v>
      </c>
      <c r="AL31" s="330"/>
      <c r="AM31" s="330"/>
      <c r="AN31" s="330"/>
      <c r="AO31" s="330"/>
      <c r="AP31" s="36"/>
      <c r="AQ31" s="36"/>
      <c r="AR31" s="37"/>
      <c r="BG31" s="339"/>
    </row>
    <row r="32" spans="1:71" s="2" customFormat="1" ht="14.45" hidden="1" customHeight="1" x14ac:dyDescent="0.2">
      <c r="B32" s="35"/>
      <c r="C32" s="36"/>
      <c r="D32" s="36"/>
      <c r="E32" s="36"/>
      <c r="F32" s="25" t="s">
        <v>39</v>
      </c>
      <c r="G32" s="36"/>
      <c r="H32" s="36"/>
      <c r="I32" s="36"/>
      <c r="J32" s="36"/>
      <c r="K32" s="36"/>
      <c r="L32" s="331">
        <v>0.2</v>
      </c>
      <c r="M32" s="330"/>
      <c r="N32" s="330"/>
      <c r="O32" s="330"/>
      <c r="P32" s="330"/>
      <c r="Q32" s="36"/>
      <c r="R32" s="36"/>
      <c r="S32" s="36"/>
      <c r="T32" s="36"/>
      <c r="U32" s="36"/>
      <c r="V32" s="36"/>
      <c r="W32" s="329">
        <f>ROUND(BE94, 2)</f>
        <v>0</v>
      </c>
      <c r="X32" s="330"/>
      <c r="Y32" s="330"/>
      <c r="Z32" s="330"/>
      <c r="AA32" s="330"/>
      <c r="AB32" s="330"/>
      <c r="AC32" s="330"/>
      <c r="AD32" s="330"/>
      <c r="AE32" s="330"/>
      <c r="AF32" s="36"/>
      <c r="AG32" s="36"/>
      <c r="AH32" s="36"/>
      <c r="AI32" s="36"/>
      <c r="AJ32" s="36"/>
      <c r="AK32" s="329">
        <v>0</v>
      </c>
      <c r="AL32" s="330"/>
      <c r="AM32" s="330"/>
      <c r="AN32" s="330"/>
      <c r="AO32" s="330"/>
      <c r="AP32" s="36"/>
      <c r="AQ32" s="36"/>
      <c r="AR32" s="37"/>
      <c r="BG32" s="339"/>
    </row>
    <row r="33" spans="1:59" s="2" customFormat="1" ht="14.45" hidden="1" customHeight="1" x14ac:dyDescent="0.2">
      <c r="B33" s="35"/>
      <c r="C33" s="36"/>
      <c r="D33" s="36"/>
      <c r="E33" s="36"/>
      <c r="F33" s="25" t="s">
        <v>40</v>
      </c>
      <c r="G33" s="36"/>
      <c r="H33" s="36"/>
      <c r="I33" s="36"/>
      <c r="J33" s="36"/>
      <c r="K33" s="36"/>
      <c r="L33" s="331">
        <v>0</v>
      </c>
      <c r="M33" s="330"/>
      <c r="N33" s="330"/>
      <c r="O33" s="330"/>
      <c r="P33" s="330"/>
      <c r="Q33" s="36"/>
      <c r="R33" s="36"/>
      <c r="S33" s="36"/>
      <c r="T33" s="36"/>
      <c r="U33" s="36"/>
      <c r="V33" s="36"/>
      <c r="W33" s="329">
        <f>ROUND(BF94, 2)</f>
        <v>0</v>
      </c>
      <c r="X33" s="330"/>
      <c r="Y33" s="330"/>
      <c r="Z33" s="330"/>
      <c r="AA33" s="330"/>
      <c r="AB33" s="330"/>
      <c r="AC33" s="330"/>
      <c r="AD33" s="330"/>
      <c r="AE33" s="330"/>
      <c r="AF33" s="36"/>
      <c r="AG33" s="36"/>
      <c r="AH33" s="36"/>
      <c r="AI33" s="36"/>
      <c r="AJ33" s="36"/>
      <c r="AK33" s="329">
        <v>0</v>
      </c>
      <c r="AL33" s="330"/>
      <c r="AM33" s="330"/>
      <c r="AN33" s="330"/>
      <c r="AO33" s="330"/>
      <c r="AP33" s="36"/>
      <c r="AQ33" s="36"/>
      <c r="AR33" s="37"/>
      <c r="BG33" s="339"/>
    </row>
    <row r="34" spans="1:59" s="1" customFormat="1" ht="6.95" customHeight="1" x14ac:dyDescent="0.2">
      <c r="A34" s="29"/>
      <c r="B34" s="30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4"/>
      <c r="BG34" s="338"/>
    </row>
    <row r="35" spans="1:59" s="1" customFormat="1" ht="25.9" customHeight="1" x14ac:dyDescent="0.2">
      <c r="A35" s="29"/>
      <c r="B35" s="30"/>
      <c r="C35" s="38"/>
      <c r="D35" s="39" t="s">
        <v>41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42</v>
      </c>
      <c r="U35" s="40"/>
      <c r="V35" s="40"/>
      <c r="W35" s="40"/>
      <c r="X35" s="332" t="s">
        <v>43</v>
      </c>
      <c r="Y35" s="333"/>
      <c r="Z35" s="333"/>
      <c r="AA35" s="333"/>
      <c r="AB35" s="333"/>
      <c r="AC35" s="40"/>
      <c r="AD35" s="40"/>
      <c r="AE35" s="40"/>
      <c r="AF35" s="40"/>
      <c r="AG35" s="40"/>
      <c r="AH35" s="40"/>
      <c r="AI35" s="40"/>
      <c r="AJ35" s="40"/>
      <c r="AK35" s="334">
        <f>SUM(AK26:AK33)</f>
        <v>0</v>
      </c>
      <c r="AL35" s="333"/>
      <c r="AM35" s="333"/>
      <c r="AN35" s="333"/>
      <c r="AO35" s="335"/>
      <c r="AP35" s="38"/>
      <c r="AQ35" s="38"/>
      <c r="AR35" s="34"/>
      <c r="BG35" s="29"/>
    </row>
    <row r="36" spans="1:59" s="1" customFormat="1" ht="6.95" customHeight="1" x14ac:dyDescent="0.2">
      <c r="A36" s="29"/>
      <c r="B36" s="30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4"/>
      <c r="BG36" s="29"/>
    </row>
    <row r="37" spans="1:59" s="1" customFormat="1" ht="14.45" customHeight="1" x14ac:dyDescent="0.2">
      <c r="A37" s="29"/>
      <c r="B37" s="30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4"/>
      <c r="BG37" s="29"/>
    </row>
    <row r="38" spans="1:59" ht="14.45" customHeight="1" x14ac:dyDescent="0.2"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6"/>
    </row>
    <row r="39" spans="1:59" ht="14.45" customHeight="1" x14ac:dyDescent="0.2"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6"/>
    </row>
    <row r="40" spans="1:59" ht="14.45" customHeight="1" x14ac:dyDescent="0.2"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6"/>
    </row>
    <row r="41" spans="1:59" ht="14.45" customHeight="1" x14ac:dyDescent="0.2"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6"/>
    </row>
    <row r="42" spans="1:59" ht="14.45" customHeight="1" x14ac:dyDescent="0.2"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6"/>
    </row>
    <row r="43" spans="1:59" ht="14.45" customHeight="1" x14ac:dyDescent="0.2"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6"/>
    </row>
    <row r="44" spans="1:59" ht="14.45" customHeight="1" x14ac:dyDescent="0.2"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6"/>
    </row>
    <row r="45" spans="1:59" ht="14.45" customHeight="1" x14ac:dyDescent="0.2"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6"/>
    </row>
    <row r="46" spans="1:59" ht="14.45" customHeight="1" x14ac:dyDescent="0.2"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6"/>
    </row>
    <row r="47" spans="1:59" ht="14.45" customHeight="1" x14ac:dyDescent="0.2"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6"/>
    </row>
    <row r="48" spans="1:59" ht="14.45" customHeight="1" x14ac:dyDescent="0.2"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6"/>
    </row>
    <row r="49" spans="1:59" s="1" customFormat="1" ht="14.45" customHeight="1" x14ac:dyDescent="0.2">
      <c r="B49" s="42"/>
      <c r="C49" s="43"/>
      <c r="D49" s="44" t="s">
        <v>44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4" t="s">
        <v>45</v>
      </c>
      <c r="AI49" s="45"/>
      <c r="AJ49" s="45"/>
      <c r="AK49" s="45"/>
      <c r="AL49" s="45"/>
      <c r="AM49" s="45"/>
      <c r="AN49" s="45"/>
      <c r="AO49" s="45"/>
      <c r="AP49" s="43"/>
      <c r="AQ49" s="43"/>
      <c r="AR49" s="46"/>
    </row>
    <row r="50" spans="1:59" x14ac:dyDescent="0.2"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6"/>
    </row>
    <row r="51" spans="1:59" x14ac:dyDescent="0.2"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6"/>
    </row>
    <row r="52" spans="1:59" x14ac:dyDescent="0.2"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6"/>
    </row>
    <row r="53" spans="1:59" x14ac:dyDescent="0.2"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6"/>
    </row>
    <row r="54" spans="1:59" x14ac:dyDescent="0.2"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6"/>
    </row>
    <row r="55" spans="1:59" x14ac:dyDescent="0.2"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6"/>
    </row>
    <row r="56" spans="1:59" x14ac:dyDescent="0.2">
      <c r="B56" s="17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6"/>
    </row>
    <row r="57" spans="1:59" x14ac:dyDescent="0.2">
      <c r="B57" s="17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6"/>
    </row>
    <row r="58" spans="1:59" x14ac:dyDescent="0.2">
      <c r="B58" s="17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6"/>
    </row>
    <row r="59" spans="1:59" x14ac:dyDescent="0.2">
      <c r="B59" s="17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6"/>
    </row>
    <row r="60" spans="1:59" s="1" customFormat="1" ht="12.75" x14ac:dyDescent="0.2">
      <c r="A60" s="29"/>
      <c r="B60" s="30"/>
      <c r="C60" s="31"/>
      <c r="D60" s="47" t="s">
        <v>46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7" t="s">
        <v>47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7" t="s">
        <v>46</v>
      </c>
      <c r="AI60" s="33"/>
      <c r="AJ60" s="33"/>
      <c r="AK60" s="33"/>
      <c r="AL60" s="33"/>
      <c r="AM60" s="47" t="s">
        <v>47</v>
      </c>
      <c r="AN60" s="33"/>
      <c r="AO60" s="33"/>
      <c r="AP60" s="31"/>
      <c r="AQ60" s="31"/>
      <c r="AR60" s="34"/>
      <c r="BG60" s="29"/>
    </row>
    <row r="61" spans="1:59" x14ac:dyDescent="0.2">
      <c r="B61" s="17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6"/>
    </row>
    <row r="62" spans="1:59" x14ac:dyDescent="0.2"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6"/>
    </row>
    <row r="63" spans="1:59" x14ac:dyDescent="0.2"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6"/>
    </row>
    <row r="64" spans="1:59" s="1" customFormat="1" ht="12.75" x14ac:dyDescent="0.2">
      <c r="A64" s="29"/>
      <c r="B64" s="30"/>
      <c r="C64" s="31"/>
      <c r="D64" s="44" t="s">
        <v>48</v>
      </c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4" t="s">
        <v>49</v>
      </c>
      <c r="AI64" s="48"/>
      <c r="AJ64" s="48"/>
      <c r="AK64" s="48"/>
      <c r="AL64" s="48"/>
      <c r="AM64" s="48"/>
      <c r="AN64" s="48"/>
      <c r="AO64" s="48"/>
      <c r="AP64" s="31"/>
      <c r="AQ64" s="31"/>
      <c r="AR64" s="34"/>
      <c r="BG64" s="29"/>
    </row>
    <row r="65" spans="1:59" x14ac:dyDescent="0.2"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6"/>
    </row>
    <row r="66" spans="1:59" x14ac:dyDescent="0.2"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6"/>
    </row>
    <row r="67" spans="1:59" x14ac:dyDescent="0.2"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6"/>
    </row>
    <row r="68" spans="1:59" x14ac:dyDescent="0.2"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6"/>
    </row>
    <row r="69" spans="1:59" x14ac:dyDescent="0.2"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6"/>
    </row>
    <row r="70" spans="1:59" x14ac:dyDescent="0.2"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6"/>
    </row>
    <row r="71" spans="1:59" x14ac:dyDescent="0.2"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6"/>
    </row>
    <row r="72" spans="1:59" x14ac:dyDescent="0.2"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6"/>
    </row>
    <row r="73" spans="1:59" x14ac:dyDescent="0.2"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6"/>
    </row>
    <row r="74" spans="1:59" x14ac:dyDescent="0.2"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6"/>
    </row>
    <row r="75" spans="1:59" s="1" customFormat="1" ht="12.75" x14ac:dyDescent="0.2">
      <c r="A75" s="29"/>
      <c r="B75" s="30"/>
      <c r="C75" s="31"/>
      <c r="D75" s="47" t="s">
        <v>46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7" t="s">
        <v>47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7" t="s">
        <v>46</v>
      </c>
      <c r="AI75" s="33"/>
      <c r="AJ75" s="33"/>
      <c r="AK75" s="33"/>
      <c r="AL75" s="33"/>
      <c r="AM75" s="47" t="s">
        <v>47</v>
      </c>
      <c r="AN75" s="33"/>
      <c r="AO75" s="33"/>
      <c r="AP75" s="31"/>
      <c r="AQ75" s="31"/>
      <c r="AR75" s="34"/>
      <c r="BG75" s="29"/>
    </row>
    <row r="76" spans="1:59" s="1" customFormat="1" x14ac:dyDescent="0.2">
      <c r="A76" s="29"/>
      <c r="B76" s="30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4"/>
      <c r="BG76" s="29"/>
    </row>
    <row r="77" spans="1:59" s="1" customFormat="1" ht="6.95" customHeight="1" x14ac:dyDescent="0.2">
      <c r="A77" s="29"/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34"/>
      <c r="BG77" s="29"/>
    </row>
    <row r="81" spans="1:91" s="1" customFormat="1" ht="6.95" customHeight="1" x14ac:dyDescent="0.2">
      <c r="A81" s="29"/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34"/>
      <c r="BG81" s="29"/>
    </row>
    <row r="82" spans="1:91" s="1" customFormat="1" ht="24.95" customHeight="1" x14ac:dyDescent="0.2">
      <c r="A82" s="29"/>
      <c r="B82" s="30"/>
      <c r="C82" s="19" t="s">
        <v>50</v>
      </c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4"/>
      <c r="BG82" s="29"/>
    </row>
    <row r="83" spans="1:91" s="1" customFormat="1" ht="6.95" customHeight="1" x14ac:dyDescent="0.2">
      <c r="A83" s="29"/>
      <c r="B83" s="30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4"/>
      <c r="BG83" s="29"/>
    </row>
    <row r="84" spans="1:91" s="3" customFormat="1" ht="12" customHeight="1" x14ac:dyDescent="0.2">
      <c r="B84" s="53"/>
      <c r="C84" s="25" t="s">
        <v>12</v>
      </c>
      <c r="D84" s="54"/>
      <c r="E84" s="54"/>
      <c r="F84" s="54"/>
      <c r="G84" s="54"/>
      <c r="H84" s="54"/>
      <c r="I84" s="54"/>
      <c r="J84" s="54"/>
      <c r="K84" s="54"/>
      <c r="L84" s="54" t="str">
        <f>K5</f>
        <v>620000019</v>
      </c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5"/>
    </row>
    <row r="85" spans="1:91" s="4" customFormat="1" ht="36.950000000000003" customHeight="1" x14ac:dyDescent="0.2">
      <c r="B85" s="56"/>
      <c r="C85" s="57" t="s">
        <v>15</v>
      </c>
      <c r="D85" s="58"/>
      <c r="E85" s="58"/>
      <c r="F85" s="58"/>
      <c r="G85" s="58"/>
      <c r="H85" s="58"/>
      <c r="I85" s="58"/>
      <c r="J85" s="58"/>
      <c r="K85" s="58"/>
      <c r="L85" s="347" t="str">
        <f>K6</f>
        <v>Nové meranie odberného miesta</v>
      </c>
      <c r="M85" s="348"/>
      <c r="N85" s="348"/>
      <c r="O85" s="348"/>
      <c r="P85" s="348"/>
      <c r="Q85" s="348"/>
      <c r="R85" s="348"/>
      <c r="S85" s="348"/>
      <c r="T85" s="348"/>
      <c r="U85" s="348"/>
      <c r="V85" s="348"/>
      <c r="W85" s="348"/>
      <c r="X85" s="348"/>
      <c r="Y85" s="348"/>
      <c r="Z85" s="348"/>
      <c r="AA85" s="348"/>
      <c r="AB85" s="348"/>
      <c r="AC85" s="348"/>
      <c r="AD85" s="348"/>
      <c r="AE85" s="348"/>
      <c r="AF85" s="348"/>
      <c r="AG85" s="348"/>
      <c r="AH85" s="348"/>
      <c r="AI85" s="348"/>
      <c r="AJ85" s="348"/>
      <c r="AK85" s="348"/>
      <c r="AL85" s="348"/>
      <c r="AM85" s="348"/>
      <c r="AN85" s="348"/>
      <c r="AO85" s="348"/>
      <c r="AP85" s="58"/>
      <c r="AQ85" s="58"/>
      <c r="AR85" s="59"/>
    </row>
    <row r="86" spans="1:91" s="1" customFormat="1" ht="6.95" customHeight="1" x14ac:dyDescent="0.2">
      <c r="A86" s="29"/>
      <c r="B86" s="30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4"/>
      <c r="BG86" s="29"/>
    </row>
    <row r="87" spans="1:91" s="1" customFormat="1" ht="12" customHeight="1" x14ac:dyDescent="0.2">
      <c r="A87" s="29"/>
      <c r="B87" s="30"/>
      <c r="C87" s="25" t="s">
        <v>18</v>
      </c>
      <c r="D87" s="31"/>
      <c r="E87" s="31"/>
      <c r="F87" s="31"/>
      <c r="G87" s="31"/>
      <c r="H87" s="31"/>
      <c r="I87" s="31"/>
      <c r="J87" s="31"/>
      <c r="K87" s="31"/>
      <c r="L87" s="60" t="str">
        <f>IF(K8="","",K8)</f>
        <v>Bratislava</v>
      </c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25" t="s">
        <v>20</v>
      </c>
      <c r="AJ87" s="31"/>
      <c r="AK87" s="31"/>
      <c r="AL87" s="31"/>
      <c r="AM87" s="349">
        <f>IF(AN8= "","",AN8)</f>
        <v>44326</v>
      </c>
      <c r="AN87" s="349"/>
      <c r="AO87" s="31"/>
      <c r="AP87" s="31"/>
      <c r="AQ87" s="31"/>
      <c r="AR87" s="34"/>
      <c r="BG87" s="29"/>
    </row>
    <row r="88" spans="1:91" s="1" customFormat="1" ht="6.95" customHeight="1" x14ac:dyDescent="0.2">
      <c r="A88" s="29"/>
      <c r="B88" s="30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4"/>
      <c r="BG88" s="29"/>
    </row>
    <row r="89" spans="1:91" s="1" customFormat="1" ht="15.2" customHeight="1" x14ac:dyDescent="0.2">
      <c r="A89" s="29"/>
      <c r="B89" s="30"/>
      <c r="C89" s="25" t="s">
        <v>21</v>
      </c>
      <c r="D89" s="31"/>
      <c r="E89" s="31"/>
      <c r="F89" s="31"/>
      <c r="G89" s="31"/>
      <c r="H89" s="31"/>
      <c r="I89" s="31"/>
      <c r="J89" s="31"/>
      <c r="K89" s="31"/>
      <c r="L89" s="54" t="str">
        <f>IF(E11= "","",E11)</f>
        <v/>
      </c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25" t="s">
        <v>27</v>
      </c>
      <c r="AJ89" s="31"/>
      <c r="AK89" s="31"/>
      <c r="AL89" s="31"/>
      <c r="AM89" s="350" t="str">
        <f>IF(E17="","",E17)</f>
        <v/>
      </c>
      <c r="AN89" s="351"/>
      <c r="AO89" s="351"/>
      <c r="AP89" s="351"/>
      <c r="AQ89" s="31"/>
      <c r="AR89" s="34"/>
      <c r="AS89" s="352" t="s">
        <v>51</v>
      </c>
      <c r="AT89" s="353"/>
      <c r="AU89" s="61"/>
      <c r="AV89" s="61"/>
      <c r="AW89" s="61"/>
      <c r="AX89" s="61"/>
      <c r="AY89" s="61"/>
      <c r="AZ89" s="61"/>
      <c r="BA89" s="61"/>
      <c r="BB89" s="61"/>
      <c r="BC89" s="61"/>
      <c r="BD89" s="61"/>
      <c r="BE89" s="61"/>
      <c r="BF89" s="62"/>
      <c r="BG89" s="29"/>
    </row>
    <row r="90" spans="1:91" s="1" customFormat="1" ht="15.2" customHeight="1" x14ac:dyDescent="0.2">
      <c r="A90" s="29"/>
      <c r="B90" s="30"/>
      <c r="C90" s="25" t="s">
        <v>26</v>
      </c>
      <c r="D90" s="31"/>
      <c r="E90" s="31"/>
      <c r="F90" s="31"/>
      <c r="G90" s="31"/>
      <c r="H90" s="31"/>
      <c r="I90" s="31"/>
      <c r="J90" s="31"/>
      <c r="K90" s="31"/>
      <c r="L90" s="54">
        <f>IF(E14= "Vyplň údaj","",E14)</f>
        <v>0</v>
      </c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25" t="s">
        <v>29</v>
      </c>
      <c r="AJ90" s="31"/>
      <c r="AK90" s="31"/>
      <c r="AL90" s="31"/>
      <c r="AM90" s="350" t="str">
        <f>IF(E20="","",E20)</f>
        <v/>
      </c>
      <c r="AN90" s="351"/>
      <c r="AO90" s="351"/>
      <c r="AP90" s="351"/>
      <c r="AQ90" s="31"/>
      <c r="AR90" s="34"/>
      <c r="AS90" s="354"/>
      <c r="AT90" s="355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4"/>
      <c r="BG90" s="29"/>
    </row>
    <row r="91" spans="1:91" s="1" customFormat="1" ht="10.9" customHeight="1" x14ac:dyDescent="0.2">
      <c r="A91" s="29"/>
      <c r="B91" s="30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4"/>
      <c r="AS91" s="356"/>
      <c r="AT91" s="357"/>
      <c r="AU91" s="65"/>
      <c r="AV91" s="65"/>
      <c r="AW91" s="65"/>
      <c r="AX91" s="65"/>
      <c r="AY91" s="65"/>
      <c r="AZ91" s="65"/>
      <c r="BA91" s="65"/>
      <c r="BB91" s="65"/>
      <c r="BC91" s="65"/>
      <c r="BD91" s="65"/>
      <c r="BE91" s="65"/>
      <c r="BF91" s="66"/>
      <c r="BG91" s="29"/>
    </row>
    <row r="92" spans="1:91" s="1" customFormat="1" ht="29.25" customHeight="1" x14ac:dyDescent="0.2">
      <c r="A92" s="29"/>
      <c r="B92" s="30"/>
      <c r="C92" s="364" t="s">
        <v>52</v>
      </c>
      <c r="D92" s="359"/>
      <c r="E92" s="359"/>
      <c r="F92" s="359"/>
      <c r="G92" s="359"/>
      <c r="H92" s="67"/>
      <c r="I92" s="358" t="s">
        <v>53</v>
      </c>
      <c r="J92" s="359"/>
      <c r="K92" s="359"/>
      <c r="L92" s="359"/>
      <c r="M92" s="359"/>
      <c r="N92" s="359"/>
      <c r="O92" s="359"/>
      <c r="P92" s="359"/>
      <c r="Q92" s="359"/>
      <c r="R92" s="359"/>
      <c r="S92" s="359"/>
      <c r="T92" s="359"/>
      <c r="U92" s="359"/>
      <c r="V92" s="359"/>
      <c r="W92" s="359"/>
      <c r="X92" s="359"/>
      <c r="Y92" s="359"/>
      <c r="Z92" s="359"/>
      <c r="AA92" s="359"/>
      <c r="AB92" s="359"/>
      <c r="AC92" s="359"/>
      <c r="AD92" s="359"/>
      <c r="AE92" s="359"/>
      <c r="AF92" s="359"/>
      <c r="AG92" s="365" t="s">
        <v>54</v>
      </c>
      <c r="AH92" s="359"/>
      <c r="AI92" s="359"/>
      <c r="AJ92" s="359"/>
      <c r="AK92" s="359"/>
      <c r="AL92" s="359"/>
      <c r="AM92" s="359"/>
      <c r="AN92" s="358" t="s">
        <v>55</v>
      </c>
      <c r="AO92" s="359"/>
      <c r="AP92" s="360"/>
      <c r="AQ92" s="68" t="s">
        <v>56</v>
      </c>
      <c r="AR92" s="34"/>
      <c r="AS92" s="69" t="s">
        <v>57</v>
      </c>
      <c r="AT92" s="70" t="s">
        <v>58</v>
      </c>
      <c r="AU92" s="70" t="s">
        <v>59</v>
      </c>
      <c r="AV92" s="70" t="s">
        <v>60</v>
      </c>
      <c r="AW92" s="70" t="s">
        <v>61</v>
      </c>
      <c r="AX92" s="70" t="s">
        <v>62</v>
      </c>
      <c r="AY92" s="70" t="s">
        <v>63</v>
      </c>
      <c r="AZ92" s="70" t="s">
        <v>64</v>
      </c>
      <c r="BA92" s="70" t="s">
        <v>65</v>
      </c>
      <c r="BB92" s="70" t="s">
        <v>66</v>
      </c>
      <c r="BC92" s="70" t="s">
        <v>67</v>
      </c>
      <c r="BD92" s="70" t="s">
        <v>68</v>
      </c>
      <c r="BE92" s="70" t="s">
        <v>69</v>
      </c>
      <c r="BF92" s="71" t="s">
        <v>70</v>
      </c>
      <c r="BG92" s="29"/>
    </row>
    <row r="93" spans="1:91" s="1" customFormat="1" ht="10.9" customHeight="1" x14ac:dyDescent="0.2">
      <c r="A93" s="29"/>
      <c r="B93" s="30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4"/>
      <c r="AS93" s="72"/>
      <c r="AT93" s="73"/>
      <c r="AU93" s="73"/>
      <c r="AV93" s="73"/>
      <c r="AW93" s="73"/>
      <c r="AX93" s="73"/>
      <c r="AY93" s="73"/>
      <c r="AZ93" s="73"/>
      <c r="BA93" s="73"/>
      <c r="BB93" s="73"/>
      <c r="BC93" s="73"/>
      <c r="BD93" s="73"/>
      <c r="BE93" s="73"/>
      <c r="BF93" s="74"/>
      <c r="BG93" s="29"/>
    </row>
    <row r="94" spans="1:91" s="5" customFormat="1" ht="32.450000000000003" customHeight="1" x14ac:dyDescent="0.2">
      <c r="B94" s="75"/>
      <c r="C94" s="76" t="s">
        <v>71</v>
      </c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366">
        <f>ROUND(SUM(AG95:AG98),2)</f>
        <v>0</v>
      </c>
      <c r="AH94" s="366"/>
      <c r="AI94" s="366"/>
      <c r="AJ94" s="366"/>
      <c r="AK94" s="366"/>
      <c r="AL94" s="366"/>
      <c r="AM94" s="366"/>
      <c r="AN94" s="367">
        <f>SUM(AG94,AV94)</f>
        <v>0</v>
      </c>
      <c r="AO94" s="367"/>
      <c r="AP94" s="367"/>
      <c r="AQ94" s="79" t="s">
        <v>1</v>
      </c>
      <c r="AR94" s="80"/>
      <c r="AS94" s="81">
        <f>ROUND(SUM(AS95:AS98),2)</f>
        <v>0</v>
      </c>
      <c r="AT94" s="82">
        <f>ROUND(SUM(AT95:AT98),2)</f>
        <v>0</v>
      </c>
      <c r="AU94" s="83">
        <f>ROUND(SUM(AU95:AU98),2)</f>
        <v>0</v>
      </c>
      <c r="AV94" s="83">
        <f>ROUND(SUM(AX94:AY94),2)</f>
        <v>0</v>
      </c>
      <c r="AW94" s="84">
        <f>ROUND(SUM(AW95:AW98),5)</f>
        <v>0</v>
      </c>
      <c r="AX94" s="83">
        <f>ROUND(BB94*L29,2)</f>
        <v>0</v>
      </c>
      <c r="AY94" s="83">
        <f>ROUND(BC94*L30,2)</f>
        <v>0</v>
      </c>
      <c r="AZ94" s="83">
        <f>ROUND(BD94*L29,2)</f>
        <v>0</v>
      </c>
      <c r="BA94" s="83">
        <f>ROUND(BE94*L30,2)</f>
        <v>0</v>
      </c>
      <c r="BB94" s="83">
        <f>ROUND(SUM(BB95:BB98),2)</f>
        <v>0</v>
      </c>
      <c r="BC94" s="83">
        <f>ROUND(SUM(BC95:BC98),2)</f>
        <v>0</v>
      </c>
      <c r="BD94" s="83">
        <f>ROUND(SUM(BD95:BD98),2)</f>
        <v>0</v>
      </c>
      <c r="BE94" s="83">
        <f>ROUND(SUM(BE95:BE98),2)</f>
        <v>0</v>
      </c>
      <c r="BF94" s="85">
        <f>ROUND(SUM(BF95:BF98),2)</f>
        <v>0</v>
      </c>
      <c r="BS94" s="86" t="s">
        <v>72</v>
      </c>
      <c r="BT94" s="86" t="s">
        <v>73</v>
      </c>
      <c r="BU94" s="87" t="s">
        <v>74</v>
      </c>
      <c r="BV94" s="86" t="s">
        <v>75</v>
      </c>
      <c r="BW94" s="86" t="s">
        <v>6</v>
      </c>
      <c r="BX94" s="86" t="s">
        <v>76</v>
      </c>
      <c r="CL94" s="86" t="s">
        <v>1</v>
      </c>
    </row>
    <row r="95" spans="1:91" s="6" customFormat="1" ht="37.5" customHeight="1" x14ac:dyDescent="0.2">
      <c r="A95" s="88" t="s">
        <v>77</v>
      </c>
      <c r="B95" s="89"/>
      <c r="C95" s="90"/>
      <c r="D95" s="346" t="s">
        <v>78</v>
      </c>
      <c r="E95" s="346"/>
      <c r="F95" s="346"/>
      <c r="G95" s="346"/>
      <c r="H95" s="346"/>
      <c r="I95" s="91"/>
      <c r="J95" s="346" t="s">
        <v>79</v>
      </c>
      <c r="K95" s="346"/>
      <c r="L95" s="346"/>
      <c r="M95" s="346"/>
      <c r="N95" s="346"/>
      <c r="O95" s="346"/>
      <c r="P95" s="346"/>
      <c r="Q95" s="346"/>
      <c r="R95" s="346"/>
      <c r="S95" s="346"/>
      <c r="T95" s="346"/>
      <c r="U95" s="346"/>
      <c r="V95" s="346"/>
      <c r="W95" s="346"/>
      <c r="X95" s="346"/>
      <c r="Y95" s="346"/>
      <c r="Z95" s="346"/>
      <c r="AA95" s="346"/>
      <c r="AB95" s="346"/>
      <c r="AC95" s="346"/>
      <c r="AD95" s="346"/>
      <c r="AE95" s="346"/>
      <c r="AF95" s="346"/>
      <c r="AG95" s="361">
        <f>'01 - Doplnenie existujúce...'!K32</f>
        <v>0</v>
      </c>
      <c r="AH95" s="362"/>
      <c r="AI95" s="362"/>
      <c r="AJ95" s="362"/>
      <c r="AK95" s="362"/>
      <c r="AL95" s="362"/>
      <c r="AM95" s="362"/>
      <c r="AN95" s="361">
        <f>SUM(AG95,AV95)</f>
        <v>0</v>
      </c>
      <c r="AO95" s="362"/>
      <c r="AP95" s="362"/>
      <c r="AQ95" s="92" t="s">
        <v>80</v>
      </c>
      <c r="AR95" s="93"/>
      <c r="AS95" s="94">
        <f>'01 - Doplnenie existujúce...'!K30</f>
        <v>0</v>
      </c>
      <c r="AT95" s="95">
        <f>'01 - Doplnenie existujúce...'!K31</f>
        <v>0</v>
      </c>
      <c r="AU95" s="95">
        <v>0</v>
      </c>
      <c r="AV95" s="95">
        <f>ROUND(SUM(AX95:AY95),2)</f>
        <v>0</v>
      </c>
      <c r="AW95" s="96">
        <f>'01 - Doplnenie existujúce...'!T119</f>
        <v>0</v>
      </c>
      <c r="AX95" s="95">
        <f>'01 - Doplnenie existujúce...'!K35</f>
        <v>0</v>
      </c>
      <c r="AY95" s="95">
        <f>'01 - Doplnenie existujúce...'!K36</f>
        <v>0</v>
      </c>
      <c r="AZ95" s="95">
        <f>'01 - Doplnenie existujúce...'!K37</f>
        <v>0</v>
      </c>
      <c r="BA95" s="95">
        <f>'01 - Doplnenie existujúce...'!K38</f>
        <v>0</v>
      </c>
      <c r="BB95" s="95">
        <f>'01 - Doplnenie existujúce...'!F35</f>
        <v>0</v>
      </c>
      <c r="BC95" s="95">
        <f>'01 - Doplnenie existujúce...'!F36</f>
        <v>0</v>
      </c>
      <c r="BD95" s="95">
        <f>'01 - Doplnenie existujúce...'!F37</f>
        <v>0</v>
      </c>
      <c r="BE95" s="95">
        <f>'01 - Doplnenie existujúce...'!F38</f>
        <v>0</v>
      </c>
      <c r="BF95" s="97">
        <f>'01 - Doplnenie existujúce...'!F39</f>
        <v>0</v>
      </c>
      <c r="BT95" s="98" t="s">
        <v>81</v>
      </c>
      <c r="BV95" s="98" t="s">
        <v>75</v>
      </c>
      <c r="BW95" s="98" t="s">
        <v>82</v>
      </c>
      <c r="BX95" s="98" t="s">
        <v>6</v>
      </c>
      <c r="CL95" s="98" t="s">
        <v>1</v>
      </c>
      <c r="CM95" s="98" t="s">
        <v>73</v>
      </c>
    </row>
    <row r="96" spans="1:91" s="6" customFormat="1" ht="24.75" customHeight="1" x14ac:dyDescent="0.2">
      <c r="A96" s="88" t="s">
        <v>77</v>
      </c>
      <c r="B96" s="89"/>
      <c r="C96" s="90"/>
      <c r="D96" s="346" t="s">
        <v>83</v>
      </c>
      <c r="E96" s="346"/>
      <c r="F96" s="346"/>
      <c r="G96" s="346"/>
      <c r="H96" s="346"/>
      <c r="I96" s="91"/>
      <c r="J96" s="346" t="s">
        <v>84</v>
      </c>
      <c r="K96" s="346"/>
      <c r="L96" s="346"/>
      <c r="M96" s="346"/>
      <c r="N96" s="346"/>
      <c r="O96" s="346"/>
      <c r="P96" s="346"/>
      <c r="Q96" s="346"/>
      <c r="R96" s="346"/>
      <c r="S96" s="346"/>
      <c r="T96" s="346"/>
      <c r="U96" s="346"/>
      <c r="V96" s="346"/>
      <c r="W96" s="346"/>
      <c r="X96" s="346"/>
      <c r="Y96" s="346"/>
      <c r="Z96" s="346"/>
      <c r="AA96" s="346"/>
      <c r="AB96" s="346"/>
      <c r="AC96" s="346"/>
      <c r="AD96" s="346"/>
      <c r="AE96" s="346"/>
      <c r="AF96" s="346"/>
      <c r="AG96" s="361">
        <f>'02 - Prevádzkový rozvod s...'!K32</f>
        <v>0</v>
      </c>
      <c r="AH96" s="362"/>
      <c r="AI96" s="362"/>
      <c r="AJ96" s="362"/>
      <c r="AK96" s="362"/>
      <c r="AL96" s="362"/>
      <c r="AM96" s="362"/>
      <c r="AN96" s="361">
        <f>SUM(AG96,AV96)</f>
        <v>0</v>
      </c>
      <c r="AO96" s="362"/>
      <c r="AP96" s="362"/>
      <c r="AQ96" s="92" t="s">
        <v>85</v>
      </c>
      <c r="AR96" s="93"/>
      <c r="AS96" s="94">
        <f>'02 - Prevádzkový rozvod s...'!K30</f>
        <v>0</v>
      </c>
      <c r="AT96" s="95">
        <f>'02 - Prevádzkový rozvod s...'!K31</f>
        <v>0</v>
      </c>
      <c r="AU96" s="95">
        <v>0</v>
      </c>
      <c r="AV96" s="95">
        <f>ROUND(SUM(AX96:AY96),2)</f>
        <v>0</v>
      </c>
      <c r="AW96" s="96">
        <f>'02 - Prevádzkový rozvod s...'!T124</f>
        <v>0</v>
      </c>
      <c r="AX96" s="95">
        <f>'02 - Prevádzkový rozvod s...'!K35</f>
        <v>0</v>
      </c>
      <c r="AY96" s="95">
        <f>'02 - Prevádzkový rozvod s...'!K36</f>
        <v>0</v>
      </c>
      <c r="AZ96" s="95">
        <f>'02 - Prevádzkový rozvod s...'!K37</f>
        <v>0</v>
      </c>
      <c r="BA96" s="95">
        <f>'02 - Prevádzkový rozvod s...'!K38</f>
        <v>0</v>
      </c>
      <c r="BB96" s="95">
        <f>'02 - Prevádzkový rozvod s...'!F35</f>
        <v>0</v>
      </c>
      <c r="BC96" s="95">
        <f>'02 - Prevádzkový rozvod s...'!F36</f>
        <v>0</v>
      </c>
      <c r="BD96" s="95">
        <f>'02 - Prevádzkový rozvod s...'!F37</f>
        <v>0</v>
      </c>
      <c r="BE96" s="95">
        <f>'02 - Prevádzkový rozvod s...'!F38</f>
        <v>0</v>
      </c>
      <c r="BF96" s="97">
        <f>'02 - Prevádzkový rozvod s...'!F39</f>
        <v>0</v>
      </c>
      <c r="BT96" s="98" t="s">
        <v>81</v>
      </c>
      <c r="BV96" s="98" t="s">
        <v>75</v>
      </c>
      <c r="BW96" s="98" t="s">
        <v>86</v>
      </c>
      <c r="BX96" s="98" t="s">
        <v>6</v>
      </c>
      <c r="CL96" s="98" t="s">
        <v>1</v>
      </c>
      <c r="CM96" s="98" t="s">
        <v>73</v>
      </c>
    </row>
    <row r="97" spans="1:91" s="6" customFormat="1" ht="24.75" customHeight="1" x14ac:dyDescent="0.2">
      <c r="A97" s="88"/>
      <c r="B97" s="89"/>
      <c r="C97" s="90"/>
      <c r="D97" s="363" t="s">
        <v>87</v>
      </c>
      <c r="E97" s="363"/>
      <c r="F97" s="363"/>
      <c r="G97" s="363"/>
      <c r="H97" s="363"/>
      <c r="I97" s="327"/>
      <c r="J97" s="346" t="s">
        <v>491</v>
      </c>
      <c r="K97" s="346"/>
      <c r="L97" s="346"/>
      <c r="M97" s="346"/>
      <c r="N97" s="346"/>
      <c r="O97" s="346"/>
      <c r="P97" s="346"/>
      <c r="Q97" s="346"/>
      <c r="R97" s="346"/>
      <c r="S97" s="346"/>
      <c r="T97" s="346"/>
      <c r="U97" s="346"/>
      <c r="V97" s="346"/>
      <c r="W97" s="346"/>
      <c r="X97" s="346"/>
      <c r="Y97" s="346"/>
      <c r="Z97" s="346"/>
      <c r="AA97" s="346"/>
      <c r="AB97" s="346"/>
      <c r="AC97" s="346"/>
      <c r="AD97" s="346"/>
      <c r="AE97" s="346"/>
      <c r="AF97" s="346"/>
      <c r="AG97" s="361">
        <f>'03 - Prevádzkový rozvod s.. '!J120</f>
        <v>0</v>
      </c>
      <c r="AH97" s="362"/>
      <c r="AI97" s="362"/>
      <c r="AJ97" s="362"/>
      <c r="AK97" s="362"/>
      <c r="AL97" s="362">
        <f>'03 - Prevádzkový rozvod s.. '!J120</f>
        <v>0</v>
      </c>
      <c r="AM97" s="362"/>
      <c r="AN97" s="361">
        <f>SUM(AG97,AV97)</f>
        <v>0</v>
      </c>
      <c r="AO97" s="362"/>
      <c r="AP97" s="362"/>
      <c r="AQ97" s="92"/>
      <c r="AR97" s="93"/>
      <c r="AS97" s="94">
        <f>'02 - Prevádzkový rozvod s...'!K31</f>
        <v>0</v>
      </c>
      <c r="AT97" s="95">
        <f>'02 - Prevádzkový rozvod s...'!K32</f>
        <v>0</v>
      </c>
      <c r="AU97" s="95">
        <v>0</v>
      </c>
      <c r="AV97" s="95">
        <f>ROUND(SUM(AX97:AY97),2)</f>
        <v>0</v>
      </c>
      <c r="AW97" s="96">
        <f>'02 - Prevádzkový rozvod s...'!T125</f>
        <v>0</v>
      </c>
      <c r="AX97" s="95">
        <f>'02 - Prevádzkový rozvod s...'!K36</f>
        <v>0</v>
      </c>
      <c r="AY97" s="95">
        <f>'02 - Prevádzkový rozvod s...'!K37</f>
        <v>0</v>
      </c>
      <c r="AZ97" s="95">
        <f>'02 - Prevádzkový rozvod s...'!K38</f>
        <v>0</v>
      </c>
      <c r="BA97" s="95">
        <f>'02 - Prevádzkový rozvod s...'!K39</f>
        <v>0</v>
      </c>
      <c r="BB97" s="95">
        <f>'02 - Prevádzkový rozvod s...'!F36</f>
        <v>0</v>
      </c>
      <c r="BC97" s="95">
        <f>'02 - Prevádzkový rozvod s...'!F37</f>
        <v>0</v>
      </c>
      <c r="BD97" s="95">
        <f>'02 - Prevádzkový rozvod s...'!F38</f>
        <v>0</v>
      </c>
      <c r="BE97" s="95">
        <f>'02 - Prevádzkový rozvod s...'!F39</f>
        <v>0</v>
      </c>
      <c r="BF97" s="97">
        <f>'02 - Prevádzkový rozvod s...'!F40</f>
        <v>0</v>
      </c>
      <c r="BT97" s="98"/>
      <c r="BV97" s="98"/>
      <c r="BW97" s="98"/>
      <c r="BX97" s="98"/>
      <c r="CL97" s="98"/>
      <c r="CM97" s="98"/>
    </row>
    <row r="98" spans="1:91" s="6" customFormat="1" ht="16.5" customHeight="1" x14ac:dyDescent="0.2">
      <c r="A98" s="88" t="s">
        <v>77</v>
      </c>
      <c r="B98" s="89"/>
      <c r="C98" s="90"/>
      <c r="D98" s="363" t="s">
        <v>492</v>
      </c>
      <c r="E98" s="363"/>
      <c r="F98" s="363"/>
      <c r="G98" s="363"/>
      <c r="H98" s="363"/>
      <c r="I98" s="91"/>
      <c r="J98" s="346" t="s">
        <v>88</v>
      </c>
      <c r="K98" s="346"/>
      <c r="L98" s="346"/>
      <c r="M98" s="346"/>
      <c r="N98" s="346"/>
      <c r="O98" s="346"/>
      <c r="P98" s="346"/>
      <c r="Q98" s="346"/>
      <c r="R98" s="346"/>
      <c r="S98" s="346"/>
      <c r="T98" s="346"/>
      <c r="U98" s="346"/>
      <c r="V98" s="346"/>
      <c r="W98" s="346"/>
      <c r="X98" s="346"/>
      <c r="Y98" s="346"/>
      <c r="Z98" s="346"/>
      <c r="AA98" s="346"/>
      <c r="AB98" s="346"/>
      <c r="AC98" s="346"/>
      <c r="AD98" s="346"/>
      <c r="AE98" s="346"/>
      <c r="AF98" s="346"/>
      <c r="AG98" s="361">
        <f>'04 - Revízie a dokumentácie'!K32</f>
        <v>0</v>
      </c>
      <c r="AH98" s="362"/>
      <c r="AI98" s="362"/>
      <c r="AJ98" s="362"/>
      <c r="AK98" s="362"/>
      <c r="AL98" s="362"/>
      <c r="AM98" s="362"/>
      <c r="AN98" s="361">
        <f>SUM(AG98,AV98)</f>
        <v>0</v>
      </c>
      <c r="AO98" s="362"/>
      <c r="AP98" s="362"/>
      <c r="AQ98" s="92" t="s">
        <v>80</v>
      </c>
      <c r="AR98" s="93"/>
      <c r="AS98" s="99">
        <f>'04 - Revízie a dokumentácie'!K30</f>
        <v>0</v>
      </c>
      <c r="AT98" s="100">
        <f>'04 - Revízie a dokumentácie'!K31</f>
        <v>0</v>
      </c>
      <c r="AU98" s="100">
        <v>0</v>
      </c>
      <c r="AV98" s="100">
        <f>ROUND(SUM(AX98:AY98),2)</f>
        <v>0</v>
      </c>
      <c r="AW98" s="101">
        <f>'04 - Revízie a dokumentácie'!T119</f>
        <v>0</v>
      </c>
      <c r="AX98" s="100">
        <f>'04 - Revízie a dokumentácie'!K35</f>
        <v>0</v>
      </c>
      <c r="AY98" s="100">
        <f>'04 - Revízie a dokumentácie'!K36</f>
        <v>0</v>
      </c>
      <c r="AZ98" s="100">
        <f>'04 - Revízie a dokumentácie'!K37</f>
        <v>0</v>
      </c>
      <c r="BA98" s="100">
        <f>'04 - Revízie a dokumentácie'!K38</f>
        <v>0</v>
      </c>
      <c r="BB98" s="100">
        <f>'04 - Revízie a dokumentácie'!F35</f>
        <v>0</v>
      </c>
      <c r="BC98" s="100">
        <f>'04 - Revízie a dokumentácie'!F36</f>
        <v>0</v>
      </c>
      <c r="BD98" s="100">
        <f>'04 - Revízie a dokumentácie'!F37</f>
        <v>0</v>
      </c>
      <c r="BE98" s="100">
        <f>'04 - Revízie a dokumentácie'!F38</f>
        <v>0</v>
      </c>
      <c r="BF98" s="102">
        <f>'04 - Revízie a dokumentácie'!F39</f>
        <v>0</v>
      </c>
      <c r="BT98" s="98" t="s">
        <v>81</v>
      </c>
      <c r="BV98" s="98" t="s">
        <v>75</v>
      </c>
      <c r="BW98" s="98" t="s">
        <v>89</v>
      </c>
      <c r="BX98" s="98" t="s">
        <v>6</v>
      </c>
      <c r="CL98" s="98" t="s">
        <v>1</v>
      </c>
      <c r="CM98" s="98" t="s">
        <v>73</v>
      </c>
    </row>
    <row r="99" spans="1:91" s="1" customFormat="1" ht="30" customHeight="1" x14ac:dyDescent="0.2">
      <c r="A99" s="29"/>
      <c r="B99" s="30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4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</row>
    <row r="100" spans="1:91" s="1" customFormat="1" ht="6.95" customHeight="1" x14ac:dyDescent="0.2">
      <c r="A100" s="29"/>
      <c r="B100" s="49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34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</row>
  </sheetData>
  <sheetProtection password="CD68" sheet="1" objects="1" scenarios="1"/>
  <mergeCells count="54">
    <mergeCell ref="AK30:AO30"/>
    <mergeCell ref="L30:P30"/>
    <mergeCell ref="W31:AE31"/>
    <mergeCell ref="L31:P31"/>
    <mergeCell ref="W32:AE32"/>
    <mergeCell ref="AK32:AO32"/>
    <mergeCell ref="AK26:AO26"/>
    <mergeCell ref="L28:P28"/>
    <mergeCell ref="W28:AE28"/>
    <mergeCell ref="AK28:AO28"/>
    <mergeCell ref="W29:AE29"/>
    <mergeCell ref="AN98:AP98"/>
    <mergeCell ref="AG98:AM98"/>
    <mergeCell ref="D98:H98"/>
    <mergeCell ref="J98:AF98"/>
    <mergeCell ref="C92:G92"/>
    <mergeCell ref="I92:AF92"/>
    <mergeCell ref="AG92:AM92"/>
    <mergeCell ref="D97:H97"/>
    <mergeCell ref="J97:AF97"/>
    <mergeCell ref="AG97:AM97"/>
    <mergeCell ref="AN97:AP97"/>
    <mergeCell ref="AG94:AM94"/>
    <mergeCell ref="AN94:AP94"/>
    <mergeCell ref="AN96:AP96"/>
    <mergeCell ref="AG96:AM96"/>
    <mergeCell ref="D96:H96"/>
    <mergeCell ref="AS89:AT91"/>
    <mergeCell ref="AM90:AP90"/>
    <mergeCell ref="AN92:AP92"/>
    <mergeCell ref="AN95:AP95"/>
    <mergeCell ref="AG95:AM95"/>
    <mergeCell ref="J96:AF96"/>
    <mergeCell ref="L85:AO85"/>
    <mergeCell ref="AM87:AN87"/>
    <mergeCell ref="AM89:AP89"/>
    <mergeCell ref="D95:H95"/>
    <mergeCell ref="J95:AF95"/>
    <mergeCell ref="AK33:AO33"/>
    <mergeCell ref="L33:P33"/>
    <mergeCell ref="X35:AB35"/>
    <mergeCell ref="AK35:AO35"/>
    <mergeCell ref="AR2:BG2"/>
    <mergeCell ref="W33:AE33"/>
    <mergeCell ref="AK29:AO29"/>
    <mergeCell ref="L29:P29"/>
    <mergeCell ref="W30:AE30"/>
    <mergeCell ref="L32:P32"/>
    <mergeCell ref="AK31:AO31"/>
    <mergeCell ref="BG5:BG34"/>
    <mergeCell ref="K5:AO5"/>
    <mergeCell ref="K6:AO6"/>
    <mergeCell ref="E14:AJ14"/>
    <mergeCell ref="E23:AN23"/>
  </mergeCells>
  <hyperlinks>
    <hyperlink ref="A95" location="'01 - Doplnenie existujúce...'!C2" display="/"/>
    <hyperlink ref="A96" location="'02 - Prevádzkový rozvod s...'!C2" display="/"/>
    <hyperlink ref="A98" location="'03 - Revízie a dokumentácie'!C2" display="/"/>
  </hyperlink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>
    <pageSetUpPr fitToPage="1"/>
  </sheetPr>
  <dimension ref="A2:BM173"/>
  <sheetViews>
    <sheetView showGridLines="0" topLeftCell="A2" workbookViewId="0">
      <selection activeCell="I121" sqref="I121"/>
    </sheetView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10" width="20.1640625" style="103" customWidth="1"/>
    <col min="11" max="11" width="20.1640625" customWidth="1"/>
    <col min="12" max="12" width="15.5" hidden="1" customWidth="1"/>
    <col min="13" max="13" width="9.33203125" customWidth="1"/>
    <col min="14" max="14" width="10.83203125" hidden="1" customWidth="1"/>
    <col min="15" max="15" width="9.33203125" hidden="1" customWidth="1"/>
    <col min="16" max="24" width="14.1640625" hidden="1" customWidth="1"/>
    <col min="25" max="25" width="12.33203125" hidden="1" customWidth="1"/>
    <col min="26" max="26" width="16.33203125" customWidth="1"/>
    <col min="27" max="27" width="12.33203125" customWidth="1"/>
    <col min="28" max="28" width="15" customWidth="1"/>
    <col min="29" max="29" width="11" customWidth="1"/>
    <col min="30" max="30" width="15" customWidth="1"/>
    <col min="31" max="31" width="16.33203125" customWidth="1"/>
    <col min="44" max="65" width="9.33203125" hidden="1" customWidth="1"/>
  </cols>
  <sheetData>
    <row r="2" spans="1:46" ht="36.950000000000003" customHeight="1" x14ac:dyDescent="0.2"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6"/>
      <c r="AT2" s="13" t="s">
        <v>82</v>
      </c>
    </row>
    <row r="3" spans="1:46" ht="6.95" hidden="1" customHeight="1" x14ac:dyDescent="0.2">
      <c r="B3" s="104"/>
      <c r="C3" s="105"/>
      <c r="D3" s="105"/>
      <c r="E3" s="105"/>
      <c r="F3" s="105"/>
      <c r="G3" s="105"/>
      <c r="H3" s="105"/>
      <c r="I3" s="106"/>
      <c r="J3" s="106"/>
      <c r="K3" s="105"/>
      <c r="L3" s="105"/>
      <c r="M3" s="16"/>
      <c r="AT3" s="13" t="s">
        <v>73</v>
      </c>
    </row>
    <row r="4" spans="1:46" ht="24.95" hidden="1" customHeight="1" x14ac:dyDescent="0.2">
      <c r="B4" s="16"/>
      <c r="D4" s="107" t="s">
        <v>90</v>
      </c>
      <c r="M4" s="16"/>
      <c r="N4" s="108" t="s">
        <v>10</v>
      </c>
      <c r="AT4" s="13" t="s">
        <v>4</v>
      </c>
    </row>
    <row r="5" spans="1:46" ht="6.95" hidden="1" customHeight="1" x14ac:dyDescent="0.2">
      <c r="B5" s="16"/>
      <c r="M5" s="16"/>
    </row>
    <row r="6" spans="1:46" ht="12" hidden="1" customHeight="1" x14ac:dyDescent="0.2">
      <c r="B6" s="16"/>
      <c r="D6" s="109" t="s">
        <v>15</v>
      </c>
      <c r="M6" s="16"/>
    </row>
    <row r="7" spans="1:46" ht="16.5" hidden="1" customHeight="1" x14ac:dyDescent="0.2">
      <c r="B7" s="16"/>
      <c r="E7" s="374" t="str">
        <f>'Rekapitulácia stavby'!K6</f>
        <v>Nové meranie odberného miesta</v>
      </c>
      <c r="F7" s="375"/>
      <c r="G7" s="375"/>
      <c r="H7" s="375"/>
      <c r="M7" s="16"/>
    </row>
    <row r="8" spans="1:46" s="1" customFormat="1" ht="12" hidden="1" customHeight="1" x14ac:dyDescent="0.2">
      <c r="A8" s="29"/>
      <c r="B8" s="34"/>
      <c r="C8" s="29"/>
      <c r="D8" s="109" t="s">
        <v>91</v>
      </c>
      <c r="E8" s="29"/>
      <c r="F8" s="29"/>
      <c r="G8" s="29"/>
      <c r="H8" s="29"/>
      <c r="I8" s="110"/>
      <c r="J8" s="110"/>
      <c r="K8" s="29"/>
      <c r="L8" s="29"/>
      <c r="M8" s="46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1" customFormat="1" ht="24.75" hidden="1" customHeight="1" x14ac:dyDescent="0.2">
      <c r="A9" s="29"/>
      <c r="B9" s="34"/>
      <c r="C9" s="29"/>
      <c r="D9" s="29"/>
      <c r="E9" s="376" t="s">
        <v>92</v>
      </c>
      <c r="F9" s="377"/>
      <c r="G9" s="377"/>
      <c r="H9" s="377"/>
      <c r="I9" s="110"/>
      <c r="J9" s="110"/>
      <c r="K9" s="29"/>
      <c r="L9" s="29"/>
      <c r="M9" s="46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1" customFormat="1" hidden="1" x14ac:dyDescent="0.2">
      <c r="A10" s="29"/>
      <c r="B10" s="34"/>
      <c r="C10" s="29"/>
      <c r="D10" s="29"/>
      <c r="E10" s="29"/>
      <c r="F10" s="29"/>
      <c r="G10" s="29"/>
      <c r="H10" s="29"/>
      <c r="I10" s="110"/>
      <c r="J10" s="110"/>
      <c r="K10" s="29"/>
      <c r="L10" s="29"/>
      <c r="M10" s="46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1" customFormat="1" ht="12" hidden="1" customHeight="1" x14ac:dyDescent="0.2">
      <c r="A11" s="29"/>
      <c r="B11" s="34"/>
      <c r="C11" s="29"/>
      <c r="D11" s="109" t="s">
        <v>16</v>
      </c>
      <c r="E11" s="29"/>
      <c r="F11" s="111" t="s">
        <v>1</v>
      </c>
      <c r="G11" s="29"/>
      <c r="H11" s="29"/>
      <c r="I11" s="112" t="s">
        <v>17</v>
      </c>
      <c r="J11" s="113" t="s">
        <v>1</v>
      </c>
      <c r="K11" s="29"/>
      <c r="L11" s="29"/>
      <c r="M11" s="46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1" customFormat="1" ht="12" hidden="1" customHeight="1" x14ac:dyDescent="0.2">
      <c r="A12" s="29"/>
      <c r="B12" s="34"/>
      <c r="C12" s="29"/>
      <c r="D12" s="109" t="s">
        <v>18</v>
      </c>
      <c r="E12" s="29"/>
      <c r="F12" s="111" t="s">
        <v>19</v>
      </c>
      <c r="G12" s="29"/>
      <c r="H12" s="29"/>
      <c r="I12" s="112" t="s">
        <v>20</v>
      </c>
      <c r="J12" s="114">
        <f>'Rekapitulácia stavby'!AN8</f>
        <v>44326</v>
      </c>
      <c r="K12" s="29"/>
      <c r="L12" s="29"/>
      <c r="M12" s="46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1" customFormat="1" ht="10.9" hidden="1" customHeight="1" x14ac:dyDescent="0.2">
      <c r="A13" s="29"/>
      <c r="B13" s="34"/>
      <c r="C13" s="29"/>
      <c r="D13" s="29"/>
      <c r="E13" s="29"/>
      <c r="F13" s="29"/>
      <c r="G13" s="29"/>
      <c r="H13" s="29"/>
      <c r="I13" s="110"/>
      <c r="J13" s="110"/>
      <c r="K13" s="29"/>
      <c r="L13" s="29"/>
      <c r="M13" s="46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1" customFormat="1" ht="12" hidden="1" customHeight="1" x14ac:dyDescent="0.2">
      <c r="A14" s="29"/>
      <c r="B14" s="34"/>
      <c r="C14" s="29"/>
      <c r="D14" s="109" t="s">
        <v>21</v>
      </c>
      <c r="E14" s="29"/>
      <c r="F14" s="29"/>
      <c r="G14" s="29"/>
      <c r="H14" s="29"/>
      <c r="I14" s="112" t="s">
        <v>22</v>
      </c>
      <c r="J14" s="113" t="s">
        <v>23</v>
      </c>
      <c r="K14" s="29"/>
      <c r="L14" s="29"/>
      <c r="M14" s="46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1" customFormat="1" ht="18" hidden="1" customHeight="1" x14ac:dyDescent="0.2">
      <c r="A15" s="29"/>
      <c r="B15" s="34"/>
      <c r="C15" s="29"/>
      <c r="D15" s="29"/>
      <c r="E15" s="111"/>
      <c r="F15" s="29"/>
      <c r="G15" s="29"/>
      <c r="H15" s="29"/>
      <c r="I15" s="112" t="s">
        <v>24</v>
      </c>
      <c r="J15" s="113" t="s">
        <v>25</v>
      </c>
      <c r="K15" s="29"/>
      <c r="L15" s="29"/>
      <c r="M15" s="46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1" customFormat="1" ht="6.95" hidden="1" customHeight="1" x14ac:dyDescent="0.2">
      <c r="A16" s="29"/>
      <c r="B16" s="34"/>
      <c r="C16" s="29"/>
      <c r="D16" s="29"/>
      <c r="E16" s="29"/>
      <c r="F16" s="29"/>
      <c r="G16" s="29"/>
      <c r="H16" s="29"/>
      <c r="I16" s="110"/>
      <c r="J16" s="110"/>
      <c r="K16" s="29"/>
      <c r="L16" s="29"/>
      <c r="M16" s="46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1" customFormat="1" ht="12" hidden="1" customHeight="1" x14ac:dyDescent="0.2">
      <c r="A17" s="29"/>
      <c r="B17" s="34"/>
      <c r="C17" s="29"/>
      <c r="D17" s="109" t="s">
        <v>26</v>
      </c>
      <c r="E17" s="29"/>
      <c r="F17" s="29"/>
      <c r="G17" s="29"/>
      <c r="H17" s="29"/>
      <c r="I17" s="112" t="s">
        <v>22</v>
      </c>
      <c r="J17" s="26">
        <f>'Rekapitulácia stavby'!AN13</f>
        <v>0</v>
      </c>
      <c r="K17" s="29"/>
      <c r="L17" s="29"/>
      <c r="M17" s="46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1" customFormat="1" ht="18" hidden="1" customHeight="1" x14ac:dyDescent="0.2">
      <c r="A18" s="29"/>
      <c r="B18" s="34"/>
      <c r="C18" s="29"/>
      <c r="D18" s="29"/>
      <c r="E18" s="378">
        <f>'Rekapitulácia stavby'!E14</f>
        <v>0</v>
      </c>
      <c r="F18" s="379"/>
      <c r="G18" s="379"/>
      <c r="H18" s="379"/>
      <c r="I18" s="112" t="s">
        <v>24</v>
      </c>
      <c r="J18" s="26">
        <f>'Rekapitulácia stavby'!AN14</f>
        <v>0</v>
      </c>
      <c r="K18" s="29"/>
      <c r="L18" s="29"/>
      <c r="M18" s="46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1" customFormat="1" ht="6.95" hidden="1" customHeight="1" x14ac:dyDescent="0.2">
      <c r="A19" s="29"/>
      <c r="B19" s="34"/>
      <c r="C19" s="29"/>
      <c r="D19" s="29"/>
      <c r="E19" s="29"/>
      <c r="F19" s="29"/>
      <c r="G19" s="29"/>
      <c r="H19" s="29"/>
      <c r="I19" s="110"/>
      <c r="J19" s="110"/>
      <c r="K19" s="29"/>
      <c r="L19" s="29"/>
      <c r="M19" s="46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1" customFormat="1" ht="12" hidden="1" customHeight="1" x14ac:dyDescent="0.2">
      <c r="A20" s="29"/>
      <c r="B20" s="34"/>
      <c r="C20" s="29"/>
      <c r="D20" s="109" t="s">
        <v>27</v>
      </c>
      <c r="E20" s="29"/>
      <c r="F20" s="29"/>
      <c r="G20" s="29"/>
      <c r="H20" s="29"/>
      <c r="I20" s="112" t="s">
        <v>22</v>
      </c>
      <c r="J20" s="113" t="s">
        <v>1</v>
      </c>
      <c r="K20" s="29"/>
      <c r="L20" s="29"/>
      <c r="M20" s="46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1" customFormat="1" ht="18" hidden="1" customHeight="1" x14ac:dyDescent="0.2">
      <c r="A21" s="29"/>
      <c r="B21" s="34"/>
      <c r="C21" s="29"/>
      <c r="D21" s="29"/>
      <c r="E21" s="111"/>
      <c r="F21" s="29"/>
      <c r="G21" s="29"/>
      <c r="H21" s="29"/>
      <c r="I21" s="112" t="s">
        <v>24</v>
      </c>
      <c r="J21" s="113" t="s">
        <v>1</v>
      </c>
      <c r="K21" s="29"/>
      <c r="L21" s="29"/>
      <c r="M21" s="46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1" customFormat="1" ht="6.95" hidden="1" customHeight="1" x14ac:dyDescent="0.2">
      <c r="A22" s="29"/>
      <c r="B22" s="34"/>
      <c r="C22" s="29"/>
      <c r="D22" s="29"/>
      <c r="E22" s="29"/>
      <c r="F22" s="29"/>
      <c r="G22" s="29"/>
      <c r="H22" s="29"/>
      <c r="I22" s="110"/>
      <c r="J22" s="110"/>
      <c r="K22" s="29"/>
      <c r="L22" s="29"/>
      <c r="M22" s="46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1" customFormat="1" ht="12" hidden="1" customHeight="1" x14ac:dyDescent="0.2">
      <c r="A23" s="29"/>
      <c r="B23" s="34"/>
      <c r="C23" s="29"/>
      <c r="D23" s="109" t="s">
        <v>29</v>
      </c>
      <c r="E23" s="29"/>
      <c r="F23" s="29"/>
      <c r="G23" s="29"/>
      <c r="H23" s="29"/>
      <c r="I23" s="112" t="s">
        <v>22</v>
      </c>
      <c r="J23" s="113" t="s">
        <v>1</v>
      </c>
      <c r="K23" s="29"/>
      <c r="L23" s="29"/>
      <c r="M23" s="46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1" customFormat="1" ht="18" hidden="1" customHeight="1" x14ac:dyDescent="0.2">
      <c r="A24" s="29"/>
      <c r="B24" s="34"/>
      <c r="C24" s="29"/>
      <c r="D24" s="29"/>
      <c r="E24" s="111" t="s">
        <v>493</v>
      </c>
      <c r="F24" s="29"/>
      <c r="G24" s="29"/>
      <c r="H24" s="29"/>
      <c r="I24" s="112" t="s">
        <v>24</v>
      </c>
      <c r="J24" s="113" t="s">
        <v>1</v>
      </c>
      <c r="K24" s="29"/>
      <c r="L24" s="29"/>
      <c r="M24" s="46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1" customFormat="1" ht="6.95" hidden="1" customHeight="1" x14ac:dyDescent="0.2">
      <c r="A25" s="29"/>
      <c r="B25" s="34"/>
      <c r="C25" s="29"/>
      <c r="D25" s="29"/>
      <c r="E25" s="29"/>
      <c r="F25" s="29"/>
      <c r="G25" s="29"/>
      <c r="H25" s="29"/>
      <c r="I25" s="110"/>
      <c r="J25" s="110"/>
      <c r="K25" s="29"/>
      <c r="L25" s="29"/>
      <c r="M25" s="46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1" customFormat="1" ht="12" hidden="1" customHeight="1" x14ac:dyDescent="0.2">
      <c r="A26" s="29"/>
      <c r="B26" s="34"/>
      <c r="C26" s="29"/>
      <c r="D26" s="109" t="s">
        <v>30</v>
      </c>
      <c r="E26" s="29"/>
      <c r="F26" s="29"/>
      <c r="G26" s="29"/>
      <c r="H26" s="29"/>
      <c r="I26" s="110"/>
      <c r="J26" s="110"/>
      <c r="K26" s="29"/>
      <c r="L26" s="29"/>
      <c r="M26" s="46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7" customFormat="1" ht="16.5" hidden="1" customHeight="1" x14ac:dyDescent="0.2">
      <c r="A27" s="115"/>
      <c r="B27" s="116"/>
      <c r="C27" s="115"/>
      <c r="D27" s="115"/>
      <c r="E27" s="380" t="s">
        <v>1</v>
      </c>
      <c r="F27" s="380"/>
      <c r="G27" s="380"/>
      <c r="H27" s="380"/>
      <c r="I27" s="117"/>
      <c r="J27" s="117"/>
      <c r="K27" s="115"/>
      <c r="L27" s="115"/>
      <c r="M27" s="118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1" customFormat="1" ht="6.95" hidden="1" customHeight="1" x14ac:dyDescent="0.2">
      <c r="A28" s="29"/>
      <c r="B28" s="34"/>
      <c r="C28" s="29"/>
      <c r="D28" s="29"/>
      <c r="E28" s="29"/>
      <c r="F28" s="29"/>
      <c r="G28" s="29"/>
      <c r="H28" s="29"/>
      <c r="I28" s="110"/>
      <c r="J28" s="110"/>
      <c r="K28" s="29"/>
      <c r="L28" s="29"/>
      <c r="M28" s="46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1" customFormat="1" ht="6.95" hidden="1" customHeight="1" x14ac:dyDescent="0.2">
      <c r="A29" s="29"/>
      <c r="B29" s="34"/>
      <c r="C29" s="29"/>
      <c r="D29" s="119"/>
      <c r="E29" s="119"/>
      <c r="F29" s="119"/>
      <c r="G29" s="119"/>
      <c r="H29" s="119"/>
      <c r="I29" s="120"/>
      <c r="J29" s="120"/>
      <c r="K29" s="119"/>
      <c r="L29" s="119"/>
      <c r="M29" s="46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1" customFormat="1" ht="12.75" hidden="1" x14ac:dyDescent="0.2">
      <c r="A30" s="29"/>
      <c r="B30" s="34"/>
      <c r="C30" s="29"/>
      <c r="D30" s="29"/>
      <c r="E30" s="109" t="s">
        <v>93</v>
      </c>
      <c r="F30" s="29"/>
      <c r="G30" s="29"/>
      <c r="H30" s="29"/>
      <c r="I30" s="110"/>
      <c r="J30" s="110"/>
      <c r="K30" s="121">
        <f>I96</f>
        <v>0</v>
      </c>
      <c r="L30" s="29"/>
      <c r="M30" s="46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1" customFormat="1" ht="12.75" hidden="1" x14ac:dyDescent="0.2">
      <c r="A31" s="29"/>
      <c r="B31" s="34"/>
      <c r="C31" s="29"/>
      <c r="D31" s="29"/>
      <c r="E31" s="109" t="s">
        <v>94</v>
      </c>
      <c r="F31" s="29"/>
      <c r="G31" s="29"/>
      <c r="H31" s="29"/>
      <c r="I31" s="110"/>
      <c r="J31" s="110"/>
      <c r="K31" s="121">
        <f>J96</f>
        <v>0</v>
      </c>
      <c r="L31" s="29"/>
      <c r="M31" s="46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1" customFormat="1" ht="25.35" hidden="1" customHeight="1" x14ac:dyDescent="0.2">
      <c r="A32" s="29"/>
      <c r="B32" s="34"/>
      <c r="C32" s="29"/>
      <c r="D32" s="122" t="s">
        <v>31</v>
      </c>
      <c r="E32" s="29"/>
      <c r="F32" s="29"/>
      <c r="G32" s="29"/>
      <c r="H32" s="29"/>
      <c r="I32" s="110"/>
      <c r="J32" s="110"/>
      <c r="K32" s="123">
        <f>ROUND(K119, 2)</f>
        <v>0</v>
      </c>
      <c r="L32" s="29"/>
      <c r="M32" s="46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1" customFormat="1" ht="6.95" hidden="1" customHeight="1" x14ac:dyDescent="0.2">
      <c r="A33" s="29"/>
      <c r="B33" s="34"/>
      <c r="C33" s="29"/>
      <c r="D33" s="119"/>
      <c r="E33" s="119"/>
      <c r="F33" s="119"/>
      <c r="G33" s="119"/>
      <c r="H33" s="119"/>
      <c r="I33" s="120"/>
      <c r="J33" s="120"/>
      <c r="K33" s="119"/>
      <c r="L33" s="119"/>
      <c r="M33" s="46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1" customFormat="1" ht="14.45" hidden="1" customHeight="1" x14ac:dyDescent="0.2">
      <c r="A34" s="29"/>
      <c r="B34" s="34"/>
      <c r="C34" s="29"/>
      <c r="D34" s="29"/>
      <c r="E34" s="29"/>
      <c r="F34" s="124" t="s">
        <v>33</v>
      </c>
      <c r="G34" s="29"/>
      <c r="H34" s="29"/>
      <c r="I34" s="125" t="s">
        <v>32</v>
      </c>
      <c r="J34" s="110"/>
      <c r="K34" s="124" t="s">
        <v>34</v>
      </c>
      <c r="L34" s="29"/>
      <c r="M34" s="46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1" customFormat="1" ht="14.45" hidden="1" customHeight="1" x14ac:dyDescent="0.2">
      <c r="A35" s="29"/>
      <c r="B35" s="34"/>
      <c r="C35" s="29"/>
      <c r="D35" s="126" t="s">
        <v>35</v>
      </c>
      <c r="E35" s="109" t="s">
        <v>36</v>
      </c>
      <c r="F35" s="121">
        <f>ROUND((ROUND((SUM(BE119:BE151)),  2) + SUM(BE153:BE172)), 2)</f>
        <v>0</v>
      </c>
      <c r="G35" s="29"/>
      <c r="H35" s="29"/>
      <c r="I35" s="127">
        <v>0.2</v>
      </c>
      <c r="J35" s="110"/>
      <c r="K35" s="121">
        <f>ROUND((ROUND(((SUM(BE119:BE151))*I35),  2) + (SUM(BE153:BE172)*I35)), 2)</f>
        <v>0</v>
      </c>
      <c r="L35" s="29"/>
      <c r="M35" s="46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1" customFormat="1" ht="14.45" hidden="1" customHeight="1" x14ac:dyDescent="0.2">
      <c r="A36" s="29"/>
      <c r="B36" s="34"/>
      <c r="C36" s="29"/>
      <c r="D36" s="29"/>
      <c r="E36" s="109" t="s">
        <v>37</v>
      </c>
      <c r="F36" s="121">
        <f>ROUND((ROUND((SUM(BF119:BF151)),  2) + SUM(BF153:BF172)), 2)</f>
        <v>0</v>
      </c>
      <c r="G36" s="29"/>
      <c r="H36" s="29"/>
      <c r="I36" s="127">
        <v>0.2</v>
      </c>
      <c r="J36" s="110"/>
      <c r="K36" s="121">
        <f>ROUND((ROUND(((SUM(BF119:BF151))*I36),  2) + (SUM(BF153:BF172)*I36)), 2)</f>
        <v>0</v>
      </c>
      <c r="L36" s="29"/>
      <c r="M36" s="46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1" customFormat="1" ht="14.45" hidden="1" customHeight="1" x14ac:dyDescent="0.2">
      <c r="A37" s="29"/>
      <c r="B37" s="34"/>
      <c r="C37" s="29"/>
      <c r="D37" s="29"/>
      <c r="E37" s="109" t="s">
        <v>38</v>
      </c>
      <c r="F37" s="121">
        <f>ROUND((ROUND((SUM(BG119:BG151)),  2) + SUM(BG153:BG172)), 2)</f>
        <v>0</v>
      </c>
      <c r="G37" s="29"/>
      <c r="H37" s="29"/>
      <c r="I37" s="127">
        <v>0.2</v>
      </c>
      <c r="J37" s="110"/>
      <c r="K37" s="121">
        <f>0</f>
        <v>0</v>
      </c>
      <c r="L37" s="29"/>
      <c r="M37" s="46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1" customFormat="1" ht="14.45" hidden="1" customHeight="1" x14ac:dyDescent="0.2">
      <c r="A38" s="29"/>
      <c r="B38" s="34"/>
      <c r="C38" s="29"/>
      <c r="D38" s="29"/>
      <c r="E38" s="109" t="s">
        <v>39</v>
      </c>
      <c r="F38" s="121">
        <f>ROUND((ROUND((SUM(BH119:BH151)),  2) + SUM(BH153:BH172)), 2)</f>
        <v>0</v>
      </c>
      <c r="G38" s="29"/>
      <c r="H38" s="29"/>
      <c r="I38" s="127">
        <v>0.2</v>
      </c>
      <c r="J38" s="110"/>
      <c r="K38" s="121">
        <f>0</f>
        <v>0</v>
      </c>
      <c r="L38" s="29"/>
      <c r="M38" s="46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1" customFormat="1" ht="14.45" hidden="1" customHeight="1" x14ac:dyDescent="0.2">
      <c r="A39" s="29"/>
      <c r="B39" s="34"/>
      <c r="C39" s="29"/>
      <c r="D39" s="29"/>
      <c r="E39" s="109" t="s">
        <v>40</v>
      </c>
      <c r="F39" s="121">
        <f>ROUND((ROUND((SUM(BI119:BI151)),  2) + SUM(BI153:BI172)), 2)</f>
        <v>0</v>
      </c>
      <c r="G39" s="29"/>
      <c r="H39" s="29"/>
      <c r="I39" s="127">
        <v>0</v>
      </c>
      <c r="J39" s="110"/>
      <c r="K39" s="121">
        <f>0</f>
        <v>0</v>
      </c>
      <c r="L39" s="29"/>
      <c r="M39" s="46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1" customFormat="1" ht="6.95" hidden="1" customHeight="1" x14ac:dyDescent="0.2">
      <c r="A40" s="29"/>
      <c r="B40" s="34"/>
      <c r="C40" s="29"/>
      <c r="D40" s="29"/>
      <c r="E40" s="29"/>
      <c r="F40" s="29"/>
      <c r="G40" s="29"/>
      <c r="H40" s="29"/>
      <c r="I40" s="110"/>
      <c r="J40" s="110"/>
      <c r="K40" s="29"/>
      <c r="L40" s="29"/>
      <c r="M40" s="46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25.35" hidden="1" customHeight="1" x14ac:dyDescent="0.2">
      <c r="A41" s="29"/>
      <c r="B41" s="34"/>
      <c r="C41" s="128"/>
      <c r="D41" s="129" t="s">
        <v>41</v>
      </c>
      <c r="E41" s="130"/>
      <c r="F41" s="130"/>
      <c r="G41" s="131" t="s">
        <v>42</v>
      </c>
      <c r="H41" s="132" t="s">
        <v>43</v>
      </c>
      <c r="I41" s="133"/>
      <c r="J41" s="133"/>
      <c r="K41" s="134">
        <f>SUM(K32:K39)</f>
        <v>0</v>
      </c>
      <c r="L41" s="135"/>
      <c r="M41" s="46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1" customFormat="1" ht="14.45" hidden="1" customHeight="1" x14ac:dyDescent="0.2">
      <c r="A42" s="29"/>
      <c r="B42" s="34"/>
      <c r="C42" s="29"/>
      <c r="D42" s="29"/>
      <c r="E42" s="29"/>
      <c r="F42" s="29"/>
      <c r="G42" s="29"/>
      <c r="H42" s="29"/>
      <c r="I42" s="110"/>
      <c r="J42" s="110"/>
      <c r="K42" s="29"/>
      <c r="L42" s="29"/>
      <c r="M42" s="46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ht="14.45" hidden="1" customHeight="1" x14ac:dyDescent="0.2">
      <c r="B43" s="16"/>
      <c r="M43" s="16"/>
    </row>
    <row r="44" spans="1:31" ht="14.45" hidden="1" customHeight="1" x14ac:dyDescent="0.2">
      <c r="B44" s="16"/>
      <c r="M44" s="16"/>
    </row>
    <row r="45" spans="1:31" ht="14.45" hidden="1" customHeight="1" x14ac:dyDescent="0.2">
      <c r="B45" s="16"/>
      <c r="M45" s="16"/>
    </row>
    <row r="46" spans="1:31" ht="14.45" hidden="1" customHeight="1" x14ac:dyDescent="0.2">
      <c r="B46" s="16"/>
      <c r="M46" s="16"/>
    </row>
    <row r="47" spans="1:31" ht="14.45" hidden="1" customHeight="1" x14ac:dyDescent="0.2">
      <c r="B47" s="16"/>
      <c r="M47" s="16"/>
    </row>
    <row r="48" spans="1:31" ht="14.45" hidden="1" customHeight="1" x14ac:dyDescent="0.2">
      <c r="B48" s="16"/>
      <c r="M48" s="16"/>
    </row>
    <row r="49" spans="1:31" ht="14.45" hidden="1" customHeight="1" x14ac:dyDescent="0.2">
      <c r="B49" s="16"/>
      <c r="M49" s="16"/>
    </row>
    <row r="50" spans="1:31" s="1" customFormat="1" ht="14.45" hidden="1" customHeight="1" x14ac:dyDescent="0.2">
      <c r="B50" s="46"/>
      <c r="D50" s="136" t="s">
        <v>44</v>
      </c>
      <c r="E50" s="137"/>
      <c r="F50" s="137"/>
      <c r="G50" s="136" t="s">
        <v>45</v>
      </c>
      <c r="H50" s="137"/>
      <c r="I50" s="138"/>
      <c r="J50" s="138"/>
      <c r="K50" s="137"/>
      <c r="L50" s="137"/>
      <c r="M50" s="46"/>
    </row>
    <row r="51" spans="1:31" hidden="1" x14ac:dyDescent="0.2">
      <c r="B51" s="16"/>
      <c r="M51" s="16"/>
    </row>
    <row r="52" spans="1:31" hidden="1" x14ac:dyDescent="0.2">
      <c r="B52" s="16"/>
      <c r="M52" s="16"/>
    </row>
    <row r="53" spans="1:31" hidden="1" x14ac:dyDescent="0.2">
      <c r="B53" s="16"/>
      <c r="M53" s="16"/>
    </row>
    <row r="54" spans="1:31" hidden="1" x14ac:dyDescent="0.2">
      <c r="B54" s="16"/>
      <c r="M54" s="16"/>
    </row>
    <row r="55" spans="1:31" hidden="1" x14ac:dyDescent="0.2">
      <c r="B55" s="16"/>
      <c r="M55" s="16"/>
    </row>
    <row r="56" spans="1:31" hidden="1" x14ac:dyDescent="0.2">
      <c r="B56" s="16"/>
      <c r="M56" s="16"/>
    </row>
    <row r="57" spans="1:31" hidden="1" x14ac:dyDescent="0.2">
      <c r="B57" s="16"/>
      <c r="M57" s="16"/>
    </row>
    <row r="58" spans="1:31" hidden="1" x14ac:dyDescent="0.2">
      <c r="B58" s="16"/>
      <c r="M58" s="16"/>
    </row>
    <row r="59" spans="1:31" hidden="1" x14ac:dyDescent="0.2">
      <c r="B59" s="16"/>
      <c r="M59" s="16"/>
    </row>
    <row r="60" spans="1:31" hidden="1" x14ac:dyDescent="0.2">
      <c r="B60" s="16"/>
      <c r="M60" s="16"/>
    </row>
    <row r="61" spans="1:31" s="1" customFormat="1" ht="12.75" hidden="1" x14ac:dyDescent="0.2">
      <c r="A61" s="29"/>
      <c r="B61" s="34"/>
      <c r="C61" s="29"/>
      <c r="D61" s="139" t="s">
        <v>46</v>
      </c>
      <c r="E61" s="140"/>
      <c r="F61" s="141" t="s">
        <v>47</v>
      </c>
      <c r="G61" s="139" t="s">
        <v>46</v>
      </c>
      <c r="H61" s="140"/>
      <c r="I61" s="142"/>
      <c r="J61" s="143" t="s">
        <v>47</v>
      </c>
      <c r="K61" s="140"/>
      <c r="L61" s="140"/>
      <c r="M61" s="46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idden="1" x14ac:dyDescent="0.2">
      <c r="B62" s="16"/>
      <c r="M62" s="16"/>
    </row>
    <row r="63" spans="1:31" hidden="1" x14ac:dyDescent="0.2">
      <c r="B63" s="16"/>
      <c r="M63" s="16"/>
    </row>
    <row r="64" spans="1:31" hidden="1" x14ac:dyDescent="0.2">
      <c r="B64" s="16"/>
      <c r="M64" s="16"/>
    </row>
    <row r="65" spans="1:31" s="1" customFormat="1" ht="12.75" hidden="1" x14ac:dyDescent="0.2">
      <c r="A65" s="29"/>
      <c r="B65" s="34"/>
      <c r="C65" s="29"/>
      <c r="D65" s="136" t="s">
        <v>48</v>
      </c>
      <c r="E65" s="144"/>
      <c r="F65" s="144"/>
      <c r="G65" s="136" t="s">
        <v>49</v>
      </c>
      <c r="H65" s="144"/>
      <c r="I65" s="145"/>
      <c r="J65" s="145"/>
      <c r="K65" s="144"/>
      <c r="L65" s="144"/>
      <c r="M65" s="46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idden="1" x14ac:dyDescent="0.2">
      <c r="B66" s="16"/>
      <c r="M66" s="16"/>
    </row>
    <row r="67" spans="1:31" hidden="1" x14ac:dyDescent="0.2">
      <c r="B67" s="16"/>
      <c r="M67" s="16"/>
    </row>
    <row r="68" spans="1:31" hidden="1" x14ac:dyDescent="0.2">
      <c r="B68" s="16"/>
      <c r="M68" s="16"/>
    </row>
    <row r="69" spans="1:31" hidden="1" x14ac:dyDescent="0.2">
      <c r="B69" s="16"/>
      <c r="M69" s="16"/>
    </row>
    <row r="70" spans="1:31" hidden="1" x14ac:dyDescent="0.2">
      <c r="B70" s="16"/>
      <c r="M70" s="16"/>
    </row>
    <row r="71" spans="1:31" hidden="1" x14ac:dyDescent="0.2">
      <c r="B71" s="16"/>
      <c r="M71" s="16"/>
    </row>
    <row r="72" spans="1:31" hidden="1" x14ac:dyDescent="0.2">
      <c r="B72" s="16"/>
      <c r="M72" s="16"/>
    </row>
    <row r="73" spans="1:31" hidden="1" x14ac:dyDescent="0.2">
      <c r="B73" s="16"/>
      <c r="M73" s="16"/>
    </row>
    <row r="74" spans="1:31" hidden="1" x14ac:dyDescent="0.2">
      <c r="B74" s="16"/>
      <c r="M74" s="16"/>
    </row>
    <row r="75" spans="1:31" hidden="1" x14ac:dyDescent="0.2">
      <c r="B75" s="16"/>
      <c r="M75" s="16"/>
    </row>
    <row r="76" spans="1:31" s="1" customFormat="1" ht="12.75" hidden="1" x14ac:dyDescent="0.2">
      <c r="A76" s="29"/>
      <c r="B76" s="34"/>
      <c r="C76" s="29"/>
      <c r="D76" s="139" t="s">
        <v>46</v>
      </c>
      <c r="E76" s="140"/>
      <c r="F76" s="141" t="s">
        <v>47</v>
      </c>
      <c r="G76" s="139" t="s">
        <v>46</v>
      </c>
      <c r="H76" s="140"/>
      <c r="I76" s="142"/>
      <c r="J76" s="143" t="s">
        <v>47</v>
      </c>
      <c r="K76" s="140"/>
      <c r="L76" s="140"/>
      <c r="M76" s="46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1" customFormat="1" ht="14.45" hidden="1" customHeight="1" x14ac:dyDescent="0.2">
      <c r="A77" s="29"/>
      <c r="B77" s="146"/>
      <c r="C77" s="147"/>
      <c r="D77" s="147"/>
      <c r="E77" s="147"/>
      <c r="F77" s="147"/>
      <c r="G77" s="147"/>
      <c r="H77" s="147"/>
      <c r="I77" s="148"/>
      <c r="J77" s="148"/>
      <c r="K77" s="147"/>
      <c r="L77" s="147"/>
      <c r="M77" s="46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78" spans="1:31" hidden="1" x14ac:dyDescent="0.2"/>
    <row r="79" spans="1:31" hidden="1" x14ac:dyDescent="0.2"/>
    <row r="80" spans="1:31" hidden="1" x14ac:dyDescent="0.2"/>
    <row r="81" spans="1:47" s="1" customFormat="1" ht="6.95" hidden="1" customHeight="1" x14ac:dyDescent="0.2">
      <c r="A81" s="29"/>
      <c r="B81" s="149"/>
      <c r="C81" s="150"/>
      <c r="D81" s="150"/>
      <c r="E81" s="150"/>
      <c r="F81" s="150"/>
      <c r="G81" s="150"/>
      <c r="H81" s="150"/>
      <c r="I81" s="151"/>
      <c r="J81" s="151"/>
      <c r="K81" s="150"/>
      <c r="L81" s="150"/>
      <c r="M81" s="46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1" customFormat="1" ht="24.95" hidden="1" customHeight="1" x14ac:dyDescent="0.2">
      <c r="A82" s="29"/>
      <c r="B82" s="30"/>
      <c r="C82" s="19" t="s">
        <v>95</v>
      </c>
      <c r="D82" s="31"/>
      <c r="E82" s="31"/>
      <c r="F82" s="31"/>
      <c r="G82" s="31"/>
      <c r="H82" s="31"/>
      <c r="I82" s="110"/>
      <c r="J82" s="110"/>
      <c r="K82" s="31"/>
      <c r="L82" s="31"/>
      <c r="M82" s="46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1" customFormat="1" ht="6.95" hidden="1" customHeight="1" x14ac:dyDescent="0.2">
      <c r="A83" s="29"/>
      <c r="B83" s="30"/>
      <c r="C83" s="31"/>
      <c r="D83" s="31"/>
      <c r="E83" s="31"/>
      <c r="F83" s="31"/>
      <c r="G83" s="31"/>
      <c r="H83" s="31"/>
      <c r="I83" s="110"/>
      <c r="J83" s="110"/>
      <c r="K83" s="31"/>
      <c r="L83" s="31"/>
      <c r="M83" s="46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1" customFormat="1" ht="12" hidden="1" customHeight="1" x14ac:dyDescent="0.2">
      <c r="A84" s="29"/>
      <c r="B84" s="30"/>
      <c r="C84" s="25" t="s">
        <v>15</v>
      </c>
      <c r="D84" s="31"/>
      <c r="E84" s="31"/>
      <c r="F84" s="31"/>
      <c r="G84" s="31"/>
      <c r="H84" s="31"/>
      <c r="I84" s="110"/>
      <c r="J84" s="110"/>
      <c r="K84" s="31"/>
      <c r="L84" s="31"/>
      <c r="M84" s="46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1" customFormat="1" ht="16.5" hidden="1" customHeight="1" x14ac:dyDescent="0.2">
      <c r="A85" s="29"/>
      <c r="B85" s="30"/>
      <c r="C85" s="31"/>
      <c r="D85" s="31"/>
      <c r="E85" s="372" t="str">
        <f>E7</f>
        <v>Nové meranie odberného miesta</v>
      </c>
      <c r="F85" s="373"/>
      <c r="G85" s="373"/>
      <c r="H85" s="373"/>
      <c r="I85" s="110"/>
      <c r="J85" s="110"/>
      <c r="K85" s="31"/>
      <c r="L85" s="31"/>
      <c r="M85" s="46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1" customFormat="1" ht="12" hidden="1" customHeight="1" x14ac:dyDescent="0.2">
      <c r="A86" s="29"/>
      <c r="B86" s="30"/>
      <c r="C86" s="25" t="s">
        <v>91</v>
      </c>
      <c r="D86" s="31"/>
      <c r="E86" s="31"/>
      <c r="F86" s="31"/>
      <c r="G86" s="31"/>
      <c r="H86" s="31"/>
      <c r="I86" s="110"/>
      <c r="J86" s="110"/>
      <c r="K86" s="31"/>
      <c r="L86" s="31"/>
      <c r="M86" s="46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1" customFormat="1" ht="24.75" hidden="1" customHeight="1" x14ac:dyDescent="0.2">
      <c r="A87" s="29"/>
      <c r="B87" s="30"/>
      <c r="C87" s="31"/>
      <c r="D87" s="31"/>
      <c r="E87" s="347" t="str">
        <f>E9</f>
        <v>01 - Doplnenie existujúceho hlavného elektromerového rozvádzača HR (RE) v el. rozvodni</v>
      </c>
      <c r="F87" s="371"/>
      <c r="G87" s="371"/>
      <c r="H87" s="371"/>
      <c r="I87" s="110"/>
      <c r="J87" s="110"/>
      <c r="K87" s="31"/>
      <c r="L87" s="31"/>
      <c r="M87" s="46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1" customFormat="1" ht="6.95" hidden="1" customHeight="1" x14ac:dyDescent="0.2">
      <c r="A88" s="29"/>
      <c r="B88" s="30"/>
      <c r="C88" s="31"/>
      <c r="D88" s="31"/>
      <c r="E88" s="31"/>
      <c r="F88" s="31"/>
      <c r="G88" s="31"/>
      <c r="H88" s="31"/>
      <c r="I88" s="110"/>
      <c r="J88" s="110"/>
      <c r="K88" s="31"/>
      <c r="L88" s="31"/>
      <c r="M88" s="46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1" customFormat="1" ht="12" hidden="1" customHeight="1" x14ac:dyDescent="0.2">
      <c r="A89" s="29"/>
      <c r="B89" s="30"/>
      <c r="C89" s="25" t="s">
        <v>18</v>
      </c>
      <c r="D89" s="31"/>
      <c r="E89" s="31"/>
      <c r="F89" s="23" t="str">
        <f>F12</f>
        <v>Bratislava</v>
      </c>
      <c r="G89" s="31"/>
      <c r="H89" s="31"/>
      <c r="I89" s="112" t="s">
        <v>20</v>
      </c>
      <c r="J89" s="114">
        <f>IF(J12="","",J12)</f>
        <v>44326</v>
      </c>
      <c r="K89" s="31"/>
      <c r="L89" s="31"/>
      <c r="M89" s="46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1" customFormat="1" ht="6.95" hidden="1" customHeight="1" x14ac:dyDescent="0.2">
      <c r="A90" s="29"/>
      <c r="B90" s="30"/>
      <c r="C90" s="31"/>
      <c r="D90" s="31"/>
      <c r="E90" s="31"/>
      <c r="F90" s="31"/>
      <c r="G90" s="31"/>
      <c r="H90" s="31"/>
      <c r="I90" s="110"/>
      <c r="J90" s="110"/>
      <c r="K90" s="31"/>
      <c r="L90" s="31"/>
      <c r="M90" s="46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1" customFormat="1" ht="15.2" hidden="1" customHeight="1" x14ac:dyDescent="0.2">
      <c r="A91" s="29"/>
      <c r="B91" s="30"/>
      <c r="C91" s="25" t="s">
        <v>21</v>
      </c>
      <c r="D91" s="31"/>
      <c r="E91" s="31"/>
      <c r="F91" s="23">
        <f>E15</f>
        <v>0</v>
      </c>
      <c r="G91" s="31"/>
      <c r="H91" s="31"/>
      <c r="I91" s="112" t="s">
        <v>27</v>
      </c>
      <c r="J91" s="152">
        <f>E21</f>
        <v>0</v>
      </c>
      <c r="K91" s="31"/>
      <c r="L91" s="31"/>
      <c r="M91" s="46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1" customFormat="1" ht="15.2" hidden="1" customHeight="1" x14ac:dyDescent="0.2">
      <c r="A92" s="29"/>
      <c r="B92" s="30"/>
      <c r="C92" s="25" t="s">
        <v>26</v>
      </c>
      <c r="D92" s="31"/>
      <c r="E92" s="31"/>
      <c r="F92" s="23">
        <f>IF(E18="","",E18)</f>
        <v>0</v>
      </c>
      <c r="G92" s="31"/>
      <c r="H92" s="31"/>
      <c r="I92" s="112" t="s">
        <v>29</v>
      </c>
      <c r="J92" s="152" t="str">
        <f>E24</f>
        <v xml:space="preserve"> </v>
      </c>
      <c r="K92" s="31"/>
      <c r="L92" s="31"/>
      <c r="M92" s="46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1" customFormat="1" ht="10.35" hidden="1" customHeight="1" x14ac:dyDescent="0.2">
      <c r="A93" s="29"/>
      <c r="B93" s="30"/>
      <c r="C93" s="31"/>
      <c r="D93" s="31"/>
      <c r="E93" s="31"/>
      <c r="F93" s="31"/>
      <c r="G93" s="31"/>
      <c r="H93" s="31"/>
      <c r="I93" s="110"/>
      <c r="J93" s="110"/>
      <c r="K93" s="31"/>
      <c r="L93" s="31"/>
      <c r="M93" s="46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1" customFormat="1" ht="29.25" hidden="1" customHeight="1" x14ac:dyDescent="0.2">
      <c r="A94" s="29"/>
      <c r="B94" s="30"/>
      <c r="C94" s="153" t="s">
        <v>96</v>
      </c>
      <c r="D94" s="154"/>
      <c r="E94" s="154"/>
      <c r="F94" s="154"/>
      <c r="G94" s="154"/>
      <c r="H94" s="154"/>
      <c r="I94" s="155" t="s">
        <v>97</v>
      </c>
      <c r="J94" s="155" t="s">
        <v>98</v>
      </c>
      <c r="K94" s="156" t="s">
        <v>99</v>
      </c>
      <c r="L94" s="154"/>
      <c r="M94" s="46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1" customFormat="1" ht="10.35" hidden="1" customHeight="1" x14ac:dyDescent="0.2">
      <c r="A95" s="29"/>
      <c r="B95" s="30"/>
      <c r="C95" s="31"/>
      <c r="D95" s="31"/>
      <c r="E95" s="31"/>
      <c r="F95" s="31"/>
      <c r="G95" s="31"/>
      <c r="H95" s="31"/>
      <c r="I95" s="110"/>
      <c r="J95" s="110"/>
      <c r="K95" s="31"/>
      <c r="L95" s="31"/>
      <c r="M95" s="46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1" customFormat="1" ht="22.9" hidden="1" customHeight="1" x14ac:dyDescent="0.2">
      <c r="A96" s="29"/>
      <c r="B96" s="30"/>
      <c r="C96" s="157" t="s">
        <v>100</v>
      </c>
      <c r="D96" s="31"/>
      <c r="E96" s="31"/>
      <c r="F96" s="31"/>
      <c r="G96" s="31"/>
      <c r="H96" s="31"/>
      <c r="I96" s="158">
        <f>Q119</f>
        <v>0</v>
      </c>
      <c r="J96" s="158">
        <f>R119</f>
        <v>0</v>
      </c>
      <c r="K96" s="78">
        <f>K119</f>
        <v>0</v>
      </c>
      <c r="L96" s="31"/>
      <c r="M96" s="46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3" t="s">
        <v>101</v>
      </c>
    </row>
    <row r="97" spans="1:31" s="8" customFormat="1" ht="24.95" hidden="1" customHeight="1" x14ac:dyDescent="0.2">
      <c r="B97" s="159"/>
      <c r="C97" s="160"/>
      <c r="D97" s="161" t="s">
        <v>102</v>
      </c>
      <c r="E97" s="162"/>
      <c r="F97" s="162"/>
      <c r="G97" s="162"/>
      <c r="H97" s="162"/>
      <c r="I97" s="163">
        <f>Q120</f>
        <v>0</v>
      </c>
      <c r="J97" s="163">
        <f>R120</f>
        <v>0</v>
      </c>
      <c r="K97" s="164">
        <f>K120</f>
        <v>0</v>
      </c>
      <c r="L97" s="160"/>
      <c r="M97" s="165"/>
    </row>
    <row r="98" spans="1:31" s="8" customFormat="1" ht="24.95" hidden="1" customHeight="1" x14ac:dyDescent="0.2">
      <c r="B98" s="159"/>
      <c r="C98" s="160"/>
      <c r="D98" s="161" t="s">
        <v>103</v>
      </c>
      <c r="E98" s="162"/>
      <c r="F98" s="162"/>
      <c r="G98" s="162"/>
      <c r="H98" s="162"/>
      <c r="I98" s="163">
        <f>Q149</f>
        <v>0</v>
      </c>
      <c r="J98" s="163">
        <f>R149</f>
        <v>0</v>
      </c>
      <c r="K98" s="164">
        <f>K149</f>
        <v>0</v>
      </c>
      <c r="L98" s="160"/>
      <c r="M98" s="165"/>
    </row>
    <row r="99" spans="1:31" s="8" customFormat="1" ht="21.75" hidden="1" customHeight="1" x14ac:dyDescent="0.2">
      <c r="B99" s="159"/>
      <c r="C99" s="160"/>
      <c r="D99" s="166" t="s">
        <v>104</v>
      </c>
      <c r="E99" s="160"/>
      <c r="F99" s="160"/>
      <c r="G99" s="160"/>
      <c r="H99" s="160"/>
      <c r="I99" s="167">
        <f>Q152</f>
        <v>0</v>
      </c>
      <c r="J99" s="167">
        <f>R152</f>
        <v>0</v>
      </c>
      <c r="K99" s="168">
        <f>K152</f>
        <v>0</v>
      </c>
      <c r="L99" s="160"/>
      <c r="M99" s="165"/>
    </row>
    <row r="100" spans="1:31" s="1" customFormat="1" ht="21.75" hidden="1" customHeight="1" x14ac:dyDescent="0.2">
      <c r="A100" s="29"/>
      <c r="B100" s="30"/>
      <c r="C100" s="31"/>
      <c r="D100" s="31"/>
      <c r="E100" s="31"/>
      <c r="F100" s="31"/>
      <c r="G100" s="31"/>
      <c r="H100" s="31"/>
      <c r="I100" s="110"/>
      <c r="J100" s="110"/>
      <c r="K100" s="31"/>
      <c r="L100" s="31"/>
      <c r="M100" s="46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</row>
    <row r="101" spans="1:31" s="1" customFormat="1" ht="6.95" hidden="1" customHeight="1" x14ac:dyDescent="0.2">
      <c r="A101" s="29"/>
      <c r="B101" s="49"/>
      <c r="C101" s="50"/>
      <c r="D101" s="50"/>
      <c r="E101" s="50"/>
      <c r="F101" s="50"/>
      <c r="G101" s="50"/>
      <c r="H101" s="50"/>
      <c r="I101" s="148"/>
      <c r="J101" s="148"/>
      <c r="K101" s="50"/>
      <c r="L101" s="50"/>
      <c r="M101" s="46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</row>
    <row r="102" spans="1:31" hidden="1" x14ac:dyDescent="0.2"/>
    <row r="103" spans="1:31" hidden="1" x14ac:dyDescent="0.2"/>
    <row r="104" spans="1:31" hidden="1" x14ac:dyDescent="0.2"/>
    <row r="105" spans="1:31" s="1" customFormat="1" ht="6.95" customHeight="1" x14ac:dyDescent="0.2">
      <c r="A105" s="29"/>
      <c r="B105" s="51"/>
      <c r="C105" s="52"/>
      <c r="D105" s="52"/>
      <c r="E105" s="52"/>
      <c r="F105" s="52"/>
      <c r="G105" s="52"/>
      <c r="H105" s="52"/>
      <c r="I105" s="151"/>
      <c r="J105" s="151"/>
      <c r="K105" s="52"/>
      <c r="L105" s="52"/>
      <c r="M105" s="46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s="1" customFormat="1" ht="24.95" customHeight="1" x14ac:dyDescent="0.2">
      <c r="A106" s="29"/>
      <c r="B106" s="30"/>
      <c r="C106" s="19" t="s">
        <v>105</v>
      </c>
      <c r="D106" s="31"/>
      <c r="E106" s="31"/>
      <c r="F106" s="31"/>
      <c r="G106" s="31"/>
      <c r="H106" s="31"/>
      <c r="I106" s="110"/>
      <c r="J106" s="110"/>
      <c r="K106" s="31"/>
      <c r="L106" s="31"/>
      <c r="M106" s="46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1" customFormat="1" ht="6.95" customHeight="1" x14ac:dyDescent="0.2">
      <c r="A107" s="29"/>
      <c r="B107" s="30"/>
      <c r="C107" s="31"/>
      <c r="D107" s="31"/>
      <c r="E107" s="31"/>
      <c r="F107" s="31"/>
      <c r="G107" s="31"/>
      <c r="H107" s="31"/>
      <c r="I107" s="110"/>
      <c r="J107" s="110"/>
      <c r="K107" s="31"/>
      <c r="L107" s="31"/>
      <c r="M107" s="46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1" customFormat="1" ht="12" customHeight="1" x14ac:dyDescent="0.2">
      <c r="A108" s="29"/>
      <c r="B108" s="30"/>
      <c r="C108" s="25" t="s">
        <v>15</v>
      </c>
      <c r="D108" s="31"/>
      <c r="E108" s="31"/>
      <c r="F108" s="31"/>
      <c r="G108" s="31"/>
      <c r="H108" s="31"/>
      <c r="I108" s="110"/>
      <c r="J108" s="110"/>
      <c r="K108" s="31"/>
      <c r="L108" s="31"/>
      <c r="M108" s="46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1" customFormat="1" ht="16.5" customHeight="1" x14ac:dyDescent="0.2">
      <c r="A109" s="29"/>
      <c r="B109" s="30"/>
      <c r="C109" s="31"/>
      <c r="D109" s="31"/>
      <c r="E109" s="372" t="str">
        <f>E7</f>
        <v>Nové meranie odberného miesta</v>
      </c>
      <c r="F109" s="373"/>
      <c r="G109" s="373"/>
      <c r="H109" s="373"/>
      <c r="I109" s="110"/>
      <c r="J109" s="110"/>
      <c r="K109" s="31"/>
      <c r="L109" s="31"/>
      <c r="M109" s="46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1" customFormat="1" ht="12" customHeight="1" x14ac:dyDescent="0.2">
      <c r="A110" s="29"/>
      <c r="B110" s="30"/>
      <c r="C110" s="25" t="s">
        <v>91</v>
      </c>
      <c r="D110" s="31"/>
      <c r="E110" s="31"/>
      <c r="F110" s="31"/>
      <c r="G110" s="31"/>
      <c r="H110" s="31"/>
      <c r="I110" s="110"/>
      <c r="J110" s="110"/>
      <c r="K110" s="31"/>
      <c r="L110" s="31"/>
      <c r="M110" s="46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1" customFormat="1" ht="24.75" customHeight="1" x14ac:dyDescent="0.2">
      <c r="A111" s="29"/>
      <c r="B111" s="30"/>
      <c r="C111" s="31"/>
      <c r="D111" s="31"/>
      <c r="E111" s="347" t="str">
        <f>E9</f>
        <v>01 - Doplnenie existujúceho hlavného elektromerového rozvádzača HR (RE) v el. rozvodni</v>
      </c>
      <c r="F111" s="371"/>
      <c r="G111" s="371"/>
      <c r="H111" s="371"/>
      <c r="I111" s="110"/>
      <c r="J111" s="110"/>
      <c r="K111" s="31"/>
      <c r="L111" s="31"/>
      <c r="M111" s="46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1" customFormat="1" ht="6.95" customHeight="1" x14ac:dyDescent="0.2">
      <c r="A112" s="29"/>
      <c r="B112" s="30"/>
      <c r="C112" s="31"/>
      <c r="D112" s="31"/>
      <c r="E112" s="31"/>
      <c r="F112" s="31"/>
      <c r="G112" s="31"/>
      <c r="H112" s="31"/>
      <c r="I112" s="110"/>
      <c r="J112" s="110"/>
      <c r="K112" s="31"/>
      <c r="L112" s="31"/>
      <c r="M112" s="46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1" customFormat="1" ht="12" customHeight="1" x14ac:dyDescent="0.2">
      <c r="A113" s="29"/>
      <c r="B113" s="30"/>
      <c r="C113" s="25" t="s">
        <v>18</v>
      </c>
      <c r="D113" s="31"/>
      <c r="E113" s="31"/>
      <c r="F113" s="23" t="str">
        <f>F12</f>
        <v>Bratislava</v>
      </c>
      <c r="G113" s="31"/>
      <c r="H113" s="31"/>
      <c r="I113" s="112" t="s">
        <v>20</v>
      </c>
      <c r="J113" s="114">
        <f>IF(J12="","",J12)</f>
        <v>44326</v>
      </c>
      <c r="K113" s="31"/>
      <c r="L113" s="31"/>
      <c r="M113" s="46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1" customFormat="1" ht="6.95" customHeight="1" x14ac:dyDescent="0.2">
      <c r="A114" s="29"/>
      <c r="B114" s="30"/>
      <c r="C114" s="31"/>
      <c r="D114" s="31"/>
      <c r="E114" s="31"/>
      <c r="F114" s="31"/>
      <c r="G114" s="31"/>
      <c r="H114" s="31"/>
      <c r="I114" s="110"/>
      <c r="J114" s="110"/>
      <c r="K114" s="31"/>
      <c r="L114" s="31"/>
      <c r="M114" s="46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1" customFormat="1" ht="15.2" customHeight="1" x14ac:dyDescent="0.2">
      <c r="A115" s="29"/>
      <c r="B115" s="30"/>
      <c r="C115" s="25" t="s">
        <v>21</v>
      </c>
      <c r="D115" s="31"/>
      <c r="E115" s="31"/>
      <c r="F115" s="23">
        <f>E15</f>
        <v>0</v>
      </c>
      <c r="G115" s="31"/>
      <c r="H115" s="31"/>
      <c r="I115" s="112" t="s">
        <v>27</v>
      </c>
      <c r="J115" s="152">
        <f>E21</f>
        <v>0</v>
      </c>
      <c r="K115" s="31"/>
      <c r="L115" s="31"/>
      <c r="M115" s="46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1" customFormat="1" ht="15.2" customHeight="1" x14ac:dyDescent="0.2">
      <c r="A116" s="29"/>
      <c r="B116" s="30"/>
      <c r="C116" s="25" t="s">
        <v>26</v>
      </c>
      <c r="D116" s="31"/>
      <c r="E116" s="31"/>
      <c r="F116" s="23">
        <f>IF(E18="","",E18)</f>
        <v>0</v>
      </c>
      <c r="G116" s="31"/>
      <c r="H116" s="31"/>
      <c r="I116" s="112" t="s">
        <v>29</v>
      </c>
      <c r="J116" s="152" t="str">
        <f>E24</f>
        <v xml:space="preserve"> </v>
      </c>
      <c r="K116" s="31"/>
      <c r="L116" s="31"/>
      <c r="M116" s="46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1" customFormat="1" ht="10.35" customHeight="1" x14ac:dyDescent="0.2">
      <c r="A117" s="29"/>
      <c r="B117" s="30"/>
      <c r="C117" s="31"/>
      <c r="D117" s="31"/>
      <c r="E117" s="31"/>
      <c r="F117" s="31"/>
      <c r="G117" s="31"/>
      <c r="H117" s="31"/>
      <c r="I117" s="110"/>
      <c r="J117" s="110"/>
      <c r="K117" s="31"/>
      <c r="L117" s="31"/>
      <c r="M117" s="46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9" customFormat="1" ht="29.25" customHeight="1" x14ac:dyDescent="0.2">
      <c r="A118" s="169"/>
      <c r="B118" s="170"/>
      <c r="C118" s="171" t="s">
        <v>106</v>
      </c>
      <c r="D118" s="172" t="s">
        <v>56</v>
      </c>
      <c r="E118" s="172" t="s">
        <v>52</v>
      </c>
      <c r="F118" s="172" t="s">
        <v>53</v>
      </c>
      <c r="G118" s="172" t="s">
        <v>107</v>
      </c>
      <c r="H118" s="172" t="s">
        <v>108</v>
      </c>
      <c r="I118" s="173" t="s">
        <v>109</v>
      </c>
      <c r="J118" s="173" t="s">
        <v>110</v>
      </c>
      <c r="K118" s="174" t="s">
        <v>99</v>
      </c>
      <c r="L118" s="175" t="s">
        <v>111</v>
      </c>
      <c r="M118" s="176"/>
      <c r="N118" s="69" t="s">
        <v>1</v>
      </c>
      <c r="O118" s="70" t="s">
        <v>35</v>
      </c>
      <c r="P118" s="70" t="s">
        <v>112</v>
      </c>
      <c r="Q118" s="70" t="s">
        <v>113</v>
      </c>
      <c r="R118" s="70" t="s">
        <v>114</v>
      </c>
      <c r="S118" s="70" t="s">
        <v>115</v>
      </c>
      <c r="T118" s="70" t="s">
        <v>116</v>
      </c>
      <c r="U118" s="70" t="s">
        <v>117</v>
      </c>
      <c r="V118" s="70" t="s">
        <v>118</v>
      </c>
      <c r="W118" s="70" t="s">
        <v>119</v>
      </c>
      <c r="X118" s="71" t="s">
        <v>120</v>
      </c>
      <c r="Y118" s="169"/>
      <c r="Z118" s="169"/>
      <c r="AA118" s="169"/>
      <c r="AB118" s="169"/>
      <c r="AC118" s="169"/>
      <c r="AD118" s="169"/>
      <c r="AE118" s="169"/>
    </row>
    <row r="119" spans="1:65" s="1" customFormat="1" ht="22.9" customHeight="1" x14ac:dyDescent="0.25">
      <c r="A119" s="29"/>
      <c r="B119" s="30"/>
      <c r="C119" s="76" t="s">
        <v>100</v>
      </c>
      <c r="D119" s="31"/>
      <c r="E119" s="31"/>
      <c r="F119" s="31"/>
      <c r="G119" s="31"/>
      <c r="H119" s="31"/>
      <c r="I119" s="110"/>
      <c r="J119" s="110"/>
      <c r="K119" s="177">
        <f>BK119</f>
        <v>0</v>
      </c>
      <c r="L119" s="31"/>
      <c r="M119" s="34"/>
      <c r="N119" s="72"/>
      <c r="O119" s="178"/>
      <c r="P119" s="73"/>
      <c r="Q119" s="179">
        <f>Q120+Q149+Q152</f>
        <v>0</v>
      </c>
      <c r="R119" s="179">
        <f>R120+R149+R152</f>
        <v>0</v>
      </c>
      <c r="S119" s="73"/>
      <c r="T119" s="180">
        <f>T120+T149+T152</f>
        <v>0</v>
      </c>
      <c r="U119" s="73"/>
      <c r="V119" s="180">
        <f>V120+V149+V152</f>
        <v>9.4000000000000008E-4</v>
      </c>
      <c r="W119" s="73"/>
      <c r="X119" s="181">
        <f>X120+X149+X152</f>
        <v>1.3999999999999999E-4</v>
      </c>
      <c r="Y119" s="29"/>
      <c r="Z119" s="29"/>
      <c r="AA119" s="29"/>
      <c r="AB119" s="29"/>
      <c r="AC119" s="29"/>
      <c r="AD119" s="29"/>
      <c r="AE119" s="29"/>
      <c r="AT119" s="13" t="s">
        <v>72</v>
      </c>
      <c r="AU119" s="13" t="s">
        <v>101</v>
      </c>
      <c r="BK119" s="182">
        <f>BK120+BK149+BK152</f>
        <v>0</v>
      </c>
    </row>
    <row r="120" spans="1:65" s="10" customFormat="1" ht="25.9" customHeight="1" x14ac:dyDescent="0.2">
      <c r="B120" s="183"/>
      <c r="C120" s="184"/>
      <c r="D120" s="185" t="s">
        <v>72</v>
      </c>
      <c r="E120" s="186" t="s">
        <v>121</v>
      </c>
      <c r="F120" s="186" t="s">
        <v>122</v>
      </c>
      <c r="G120" s="184"/>
      <c r="H120" s="184"/>
      <c r="I120" s="187"/>
      <c r="J120" s="187"/>
      <c r="K120" s="168">
        <f>BK120</f>
        <v>0</v>
      </c>
      <c r="L120" s="184"/>
      <c r="M120" s="188"/>
      <c r="N120" s="189"/>
      <c r="O120" s="190"/>
      <c r="P120" s="190"/>
      <c r="Q120" s="191">
        <f>SUM(Q121:Q148)</f>
        <v>0</v>
      </c>
      <c r="R120" s="191">
        <f>SUM(R121:R148)</f>
        <v>0</v>
      </c>
      <c r="S120" s="190"/>
      <c r="T120" s="192">
        <f>SUM(T121:T148)</f>
        <v>0</v>
      </c>
      <c r="U120" s="190"/>
      <c r="V120" s="192">
        <f>SUM(V121:V148)</f>
        <v>9.4000000000000008E-4</v>
      </c>
      <c r="W120" s="190"/>
      <c r="X120" s="193">
        <f>SUM(X121:X148)</f>
        <v>1.3999999999999999E-4</v>
      </c>
      <c r="AR120" s="194" t="s">
        <v>123</v>
      </c>
      <c r="AT120" s="195" t="s">
        <v>72</v>
      </c>
      <c r="AU120" s="195" t="s">
        <v>73</v>
      </c>
      <c r="AY120" s="194" t="s">
        <v>124</v>
      </c>
      <c r="BK120" s="196">
        <f>SUM(BK121:BK148)</f>
        <v>0</v>
      </c>
    </row>
    <row r="121" spans="1:65" s="1" customFormat="1" ht="21.75" customHeight="1" x14ac:dyDescent="0.2">
      <c r="A121" s="29"/>
      <c r="B121" s="30"/>
      <c r="C121" s="197" t="s">
        <v>125</v>
      </c>
      <c r="D121" s="197" t="s">
        <v>126</v>
      </c>
      <c r="E121" s="198" t="s">
        <v>127</v>
      </c>
      <c r="F121" s="199" t="s">
        <v>128</v>
      </c>
      <c r="G121" s="200" t="s">
        <v>129</v>
      </c>
      <c r="H121" s="201">
        <v>7</v>
      </c>
      <c r="I121" s="201"/>
      <c r="J121" s="201"/>
      <c r="K121" s="202">
        <f>ROUND(P121*H121,3)</f>
        <v>0</v>
      </c>
      <c r="L121" s="203"/>
      <c r="M121" s="34"/>
      <c r="N121" s="204" t="s">
        <v>1</v>
      </c>
      <c r="O121" s="205" t="s">
        <v>37</v>
      </c>
      <c r="P121" s="206">
        <f>I121+J121</f>
        <v>0</v>
      </c>
      <c r="Q121" s="206">
        <f>ROUND(I121*H121,3)</f>
        <v>0</v>
      </c>
      <c r="R121" s="206">
        <f>ROUND(J121*H121,3)</f>
        <v>0</v>
      </c>
      <c r="S121" s="65"/>
      <c r="T121" s="207">
        <f>S121*H121</f>
        <v>0</v>
      </c>
      <c r="U121" s="207">
        <v>0</v>
      </c>
      <c r="V121" s="207">
        <f>U121*H121</f>
        <v>0</v>
      </c>
      <c r="W121" s="207">
        <v>0</v>
      </c>
      <c r="X121" s="208">
        <f>W121*H121</f>
        <v>0</v>
      </c>
      <c r="Y121" s="29"/>
      <c r="Z121" s="29"/>
      <c r="AA121" s="29"/>
      <c r="AB121" s="29"/>
      <c r="AC121" s="29"/>
      <c r="AD121" s="29"/>
      <c r="AE121" s="29"/>
      <c r="AR121" s="209" t="s">
        <v>81</v>
      </c>
      <c r="AT121" s="209" t="s">
        <v>126</v>
      </c>
      <c r="AU121" s="209" t="s">
        <v>81</v>
      </c>
      <c r="AY121" s="13" t="s">
        <v>124</v>
      </c>
      <c r="BE121" s="210">
        <f>IF(O121="základná",K121,0)</f>
        <v>0</v>
      </c>
      <c r="BF121" s="210">
        <f>IF(O121="znížená",K121,0)</f>
        <v>0</v>
      </c>
      <c r="BG121" s="210">
        <f>IF(O121="zákl. prenesená",K121,0)</f>
        <v>0</v>
      </c>
      <c r="BH121" s="210">
        <f>IF(O121="zníž. prenesená",K121,0)</f>
        <v>0</v>
      </c>
      <c r="BI121" s="210">
        <f>IF(O121="nulová",K121,0)</f>
        <v>0</v>
      </c>
      <c r="BJ121" s="13" t="s">
        <v>130</v>
      </c>
      <c r="BK121" s="211">
        <f>ROUND(P121*H121,3)</f>
        <v>0</v>
      </c>
      <c r="BL121" s="13" t="s">
        <v>81</v>
      </c>
      <c r="BM121" s="209" t="s">
        <v>131</v>
      </c>
    </row>
    <row r="122" spans="1:65" s="1" customFormat="1" ht="19.5" x14ac:dyDescent="0.2">
      <c r="A122" s="29"/>
      <c r="B122" s="30"/>
      <c r="C122" s="31"/>
      <c r="D122" s="212" t="s">
        <v>132</v>
      </c>
      <c r="E122" s="31"/>
      <c r="F122" s="213" t="s">
        <v>133</v>
      </c>
      <c r="G122" s="31"/>
      <c r="H122" s="31"/>
      <c r="I122" s="110"/>
      <c r="J122" s="110"/>
      <c r="K122" s="31"/>
      <c r="L122" s="31"/>
      <c r="M122" s="34"/>
      <c r="N122" s="214"/>
      <c r="O122" s="215"/>
      <c r="P122" s="65"/>
      <c r="Q122" s="65"/>
      <c r="R122" s="65"/>
      <c r="S122" s="65"/>
      <c r="T122" s="65"/>
      <c r="U122" s="65"/>
      <c r="V122" s="65"/>
      <c r="W122" s="65"/>
      <c r="X122" s="66"/>
      <c r="Y122" s="29"/>
      <c r="Z122" s="29"/>
      <c r="AA122" s="29"/>
      <c r="AB122" s="29"/>
      <c r="AC122" s="29"/>
      <c r="AD122" s="29"/>
      <c r="AE122" s="29"/>
      <c r="AT122" s="13" t="s">
        <v>132</v>
      </c>
      <c r="AU122" s="13" t="s">
        <v>81</v>
      </c>
    </row>
    <row r="123" spans="1:65" s="1" customFormat="1" ht="21.75" customHeight="1" x14ac:dyDescent="0.2">
      <c r="A123" s="29"/>
      <c r="B123" s="30"/>
      <c r="C123" s="197" t="s">
        <v>134</v>
      </c>
      <c r="D123" s="197" t="s">
        <v>126</v>
      </c>
      <c r="E123" s="198" t="s">
        <v>135</v>
      </c>
      <c r="F123" s="199" t="s">
        <v>136</v>
      </c>
      <c r="G123" s="200" t="s">
        <v>129</v>
      </c>
      <c r="H123" s="201">
        <v>1</v>
      </c>
      <c r="I123" s="201"/>
      <c r="J123" s="201"/>
      <c r="K123" s="202">
        <f>ROUND(P123*H123,3)</f>
        <v>0</v>
      </c>
      <c r="L123" s="203"/>
      <c r="M123" s="34"/>
      <c r="N123" s="204" t="s">
        <v>1</v>
      </c>
      <c r="O123" s="205" t="s">
        <v>37</v>
      </c>
      <c r="P123" s="206">
        <f>I123+J123</f>
        <v>0</v>
      </c>
      <c r="Q123" s="206">
        <f>ROUND(I123*H123,3)</f>
        <v>0</v>
      </c>
      <c r="R123" s="206">
        <f>ROUND(J123*H123,3)</f>
        <v>0</v>
      </c>
      <c r="S123" s="65"/>
      <c r="T123" s="207">
        <f>S123*H123</f>
        <v>0</v>
      </c>
      <c r="U123" s="207">
        <v>0</v>
      </c>
      <c r="V123" s="207">
        <f>U123*H123</f>
        <v>0</v>
      </c>
      <c r="W123" s="207">
        <v>0</v>
      </c>
      <c r="X123" s="208">
        <f>W123*H123</f>
        <v>0</v>
      </c>
      <c r="Y123" s="29"/>
      <c r="Z123" s="29"/>
      <c r="AA123" s="29"/>
      <c r="AB123" s="29"/>
      <c r="AC123" s="29"/>
      <c r="AD123" s="29"/>
      <c r="AE123" s="29"/>
      <c r="AR123" s="209" t="s">
        <v>81</v>
      </c>
      <c r="AT123" s="209" t="s">
        <v>126</v>
      </c>
      <c r="AU123" s="209" t="s">
        <v>81</v>
      </c>
      <c r="AY123" s="13" t="s">
        <v>124</v>
      </c>
      <c r="BE123" s="210">
        <f>IF(O123="základná",K123,0)</f>
        <v>0</v>
      </c>
      <c r="BF123" s="210">
        <f>IF(O123="znížená",K123,0)</f>
        <v>0</v>
      </c>
      <c r="BG123" s="210">
        <f>IF(O123="zákl. prenesená",K123,0)</f>
        <v>0</v>
      </c>
      <c r="BH123" s="210">
        <f>IF(O123="zníž. prenesená",K123,0)</f>
        <v>0</v>
      </c>
      <c r="BI123" s="210">
        <f>IF(O123="nulová",K123,0)</f>
        <v>0</v>
      </c>
      <c r="BJ123" s="13" t="s">
        <v>130</v>
      </c>
      <c r="BK123" s="211">
        <f>ROUND(P123*H123,3)</f>
        <v>0</v>
      </c>
      <c r="BL123" s="13" t="s">
        <v>81</v>
      </c>
      <c r="BM123" s="209" t="s">
        <v>137</v>
      </c>
    </row>
    <row r="124" spans="1:65" s="1" customFormat="1" ht="19.5" x14ac:dyDescent="0.2">
      <c r="A124" s="29"/>
      <c r="B124" s="30"/>
      <c r="C124" s="31"/>
      <c r="D124" s="212" t="s">
        <v>132</v>
      </c>
      <c r="E124" s="31"/>
      <c r="F124" s="213" t="s">
        <v>138</v>
      </c>
      <c r="G124" s="31"/>
      <c r="H124" s="31"/>
      <c r="I124" s="110"/>
      <c r="J124" s="110"/>
      <c r="K124" s="31"/>
      <c r="L124" s="31"/>
      <c r="M124" s="34"/>
      <c r="N124" s="214"/>
      <c r="O124" s="215"/>
      <c r="P124" s="65"/>
      <c r="Q124" s="65"/>
      <c r="R124" s="65"/>
      <c r="S124" s="65"/>
      <c r="T124" s="65"/>
      <c r="U124" s="65"/>
      <c r="V124" s="65"/>
      <c r="W124" s="65"/>
      <c r="X124" s="66"/>
      <c r="Y124" s="29"/>
      <c r="Z124" s="29"/>
      <c r="AA124" s="29"/>
      <c r="AB124" s="29"/>
      <c r="AC124" s="29"/>
      <c r="AD124" s="29"/>
      <c r="AE124" s="29"/>
      <c r="AT124" s="13" t="s">
        <v>132</v>
      </c>
      <c r="AU124" s="13" t="s">
        <v>81</v>
      </c>
    </row>
    <row r="125" spans="1:65" s="1" customFormat="1" ht="21.75" customHeight="1" x14ac:dyDescent="0.2">
      <c r="A125" s="29"/>
      <c r="B125" s="30"/>
      <c r="C125" s="197" t="s">
        <v>139</v>
      </c>
      <c r="D125" s="197" t="s">
        <v>126</v>
      </c>
      <c r="E125" s="198" t="s">
        <v>140</v>
      </c>
      <c r="F125" s="199" t="s">
        <v>141</v>
      </c>
      <c r="G125" s="200" t="s">
        <v>129</v>
      </c>
      <c r="H125" s="201">
        <v>10</v>
      </c>
      <c r="I125" s="201"/>
      <c r="J125" s="201"/>
      <c r="K125" s="202">
        <f>ROUND(P125*H125,3)</f>
        <v>0</v>
      </c>
      <c r="L125" s="203"/>
      <c r="M125" s="34"/>
      <c r="N125" s="204" t="s">
        <v>1</v>
      </c>
      <c r="O125" s="205" t="s">
        <v>37</v>
      </c>
      <c r="P125" s="206">
        <f>I125+J125</f>
        <v>0</v>
      </c>
      <c r="Q125" s="206">
        <f>ROUND(I125*H125,3)</f>
        <v>0</v>
      </c>
      <c r="R125" s="206">
        <f>ROUND(J125*H125,3)</f>
        <v>0</v>
      </c>
      <c r="S125" s="65"/>
      <c r="T125" s="207">
        <f>S125*H125</f>
        <v>0</v>
      </c>
      <c r="U125" s="207">
        <v>0</v>
      </c>
      <c r="V125" s="207">
        <f>U125*H125</f>
        <v>0</v>
      </c>
      <c r="W125" s="207">
        <v>0</v>
      </c>
      <c r="X125" s="208">
        <f>W125*H125</f>
        <v>0</v>
      </c>
      <c r="Y125" s="29"/>
      <c r="Z125" s="29"/>
      <c r="AA125" s="29"/>
      <c r="AB125" s="29"/>
      <c r="AC125" s="29"/>
      <c r="AD125" s="29"/>
      <c r="AE125" s="29"/>
      <c r="AR125" s="209" t="s">
        <v>81</v>
      </c>
      <c r="AT125" s="209" t="s">
        <v>126</v>
      </c>
      <c r="AU125" s="209" t="s">
        <v>81</v>
      </c>
      <c r="AY125" s="13" t="s">
        <v>124</v>
      </c>
      <c r="BE125" s="210">
        <f>IF(O125="základná",K125,0)</f>
        <v>0</v>
      </c>
      <c r="BF125" s="210">
        <f>IF(O125="znížená",K125,0)</f>
        <v>0</v>
      </c>
      <c r="BG125" s="210">
        <f>IF(O125="zákl. prenesená",K125,0)</f>
        <v>0</v>
      </c>
      <c r="BH125" s="210">
        <f>IF(O125="zníž. prenesená",K125,0)</f>
        <v>0</v>
      </c>
      <c r="BI125" s="210">
        <f>IF(O125="nulová",K125,0)</f>
        <v>0</v>
      </c>
      <c r="BJ125" s="13" t="s">
        <v>130</v>
      </c>
      <c r="BK125" s="211">
        <f>ROUND(P125*H125,3)</f>
        <v>0</v>
      </c>
      <c r="BL125" s="13" t="s">
        <v>81</v>
      </c>
      <c r="BM125" s="209" t="s">
        <v>142</v>
      </c>
    </row>
    <row r="126" spans="1:65" s="1" customFormat="1" ht="19.5" x14ac:dyDescent="0.2">
      <c r="A126" s="29"/>
      <c r="B126" s="30"/>
      <c r="C126" s="31"/>
      <c r="D126" s="212" t="s">
        <v>132</v>
      </c>
      <c r="E126" s="31"/>
      <c r="F126" s="213" t="s">
        <v>143</v>
      </c>
      <c r="G126" s="31"/>
      <c r="H126" s="31"/>
      <c r="I126" s="110"/>
      <c r="J126" s="110"/>
      <c r="K126" s="31"/>
      <c r="L126" s="31"/>
      <c r="M126" s="34"/>
      <c r="N126" s="214"/>
      <c r="O126" s="215"/>
      <c r="P126" s="65"/>
      <c r="Q126" s="65"/>
      <c r="R126" s="65"/>
      <c r="S126" s="65"/>
      <c r="T126" s="65"/>
      <c r="U126" s="65"/>
      <c r="V126" s="65"/>
      <c r="W126" s="65"/>
      <c r="X126" s="66"/>
      <c r="Y126" s="29"/>
      <c r="Z126" s="29"/>
      <c r="AA126" s="29"/>
      <c r="AB126" s="29"/>
      <c r="AC126" s="29"/>
      <c r="AD126" s="29"/>
      <c r="AE126" s="29"/>
      <c r="AT126" s="13" t="s">
        <v>132</v>
      </c>
      <c r="AU126" s="13" t="s">
        <v>81</v>
      </c>
    </row>
    <row r="127" spans="1:65" s="1" customFormat="1" ht="21.75" customHeight="1" x14ac:dyDescent="0.2">
      <c r="A127" s="29"/>
      <c r="B127" s="30"/>
      <c r="C127" s="197" t="s">
        <v>144</v>
      </c>
      <c r="D127" s="197" t="s">
        <v>126</v>
      </c>
      <c r="E127" s="198" t="s">
        <v>145</v>
      </c>
      <c r="F127" s="199" t="s">
        <v>146</v>
      </c>
      <c r="G127" s="200" t="s">
        <v>129</v>
      </c>
      <c r="H127" s="201">
        <v>5</v>
      </c>
      <c r="I127" s="201"/>
      <c r="J127" s="201"/>
      <c r="K127" s="202">
        <f>ROUND(P127*H127,3)</f>
        <v>0</v>
      </c>
      <c r="L127" s="203"/>
      <c r="M127" s="34"/>
      <c r="N127" s="204" t="s">
        <v>1</v>
      </c>
      <c r="O127" s="205" t="s">
        <v>37</v>
      </c>
      <c r="P127" s="206">
        <f>I127+J127</f>
        <v>0</v>
      </c>
      <c r="Q127" s="206">
        <f>ROUND(I127*H127,3)</f>
        <v>0</v>
      </c>
      <c r="R127" s="206">
        <f>ROUND(J127*H127,3)</f>
        <v>0</v>
      </c>
      <c r="S127" s="65"/>
      <c r="T127" s="207">
        <f>S127*H127</f>
        <v>0</v>
      </c>
      <c r="U127" s="207">
        <v>0</v>
      </c>
      <c r="V127" s="207">
        <f>U127*H127</f>
        <v>0</v>
      </c>
      <c r="W127" s="207">
        <v>0</v>
      </c>
      <c r="X127" s="208">
        <f>W127*H127</f>
        <v>0</v>
      </c>
      <c r="Y127" s="29"/>
      <c r="Z127" s="29"/>
      <c r="AA127" s="29"/>
      <c r="AB127" s="29"/>
      <c r="AC127" s="29"/>
      <c r="AD127" s="29"/>
      <c r="AE127" s="29"/>
      <c r="AR127" s="209" t="s">
        <v>81</v>
      </c>
      <c r="AT127" s="209" t="s">
        <v>126</v>
      </c>
      <c r="AU127" s="209" t="s">
        <v>81</v>
      </c>
      <c r="AY127" s="13" t="s">
        <v>124</v>
      </c>
      <c r="BE127" s="210">
        <f>IF(O127="základná",K127,0)</f>
        <v>0</v>
      </c>
      <c r="BF127" s="210">
        <f>IF(O127="znížená",K127,0)</f>
        <v>0</v>
      </c>
      <c r="BG127" s="210">
        <f>IF(O127="zákl. prenesená",K127,0)</f>
        <v>0</v>
      </c>
      <c r="BH127" s="210">
        <f>IF(O127="zníž. prenesená",K127,0)</f>
        <v>0</v>
      </c>
      <c r="BI127" s="210">
        <f>IF(O127="nulová",K127,0)</f>
        <v>0</v>
      </c>
      <c r="BJ127" s="13" t="s">
        <v>130</v>
      </c>
      <c r="BK127" s="211">
        <f>ROUND(P127*H127,3)</f>
        <v>0</v>
      </c>
      <c r="BL127" s="13" t="s">
        <v>81</v>
      </c>
      <c r="BM127" s="209" t="s">
        <v>147</v>
      </c>
    </row>
    <row r="128" spans="1:65" s="1" customFormat="1" ht="19.5" x14ac:dyDescent="0.2">
      <c r="A128" s="29"/>
      <c r="B128" s="30"/>
      <c r="C128" s="31"/>
      <c r="D128" s="212" t="s">
        <v>132</v>
      </c>
      <c r="E128" s="31"/>
      <c r="F128" s="213" t="s">
        <v>148</v>
      </c>
      <c r="G128" s="31"/>
      <c r="H128" s="31"/>
      <c r="I128" s="110"/>
      <c r="J128" s="110"/>
      <c r="K128" s="31"/>
      <c r="L128" s="31"/>
      <c r="M128" s="34"/>
      <c r="N128" s="214"/>
      <c r="O128" s="215"/>
      <c r="P128" s="65"/>
      <c r="Q128" s="65"/>
      <c r="R128" s="65"/>
      <c r="S128" s="65"/>
      <c r="T128" s="65"/>
      <c r="U128" s="65"/>
      <c r="V128" s="65"/>
      <c r="W128" s="65"/>
      <c r="X128" s="66"/>
      <c r="Y128" s="29"/>
      <c r="Z128" s="29"/>
      <c r="AA128" s="29"/>
      <c r="AB128" s="29"/>
      <c r="AC128" s="29"/>
      <c r="AD128" s="29"/>
      <c r="AE128" s="29"/>
      <c r="AT128" s="13" t="s">
        <v>132</v>
      </c>
      <c r="AU128" s="13" t="s">
        <v>81</v>
      </c>
    </row>
    <row r="129" spans="1:65" s="1" customFormat="1" ht="16.5" customHeight="1" x14ac:dyDescent="0.2">
      <c r="A129" s="29"/>
      <c r="B129" s="30"/>
      <c r="C129" s="197" t="s">
        <v>149</v>
      </c>
      <c r="D129" s="197" t="s">
        <v>126</v>
      </c>
      <c r="E129" s="198" t="s">
        <v>150</v>
      </c>
      <c r="F129" s="199" t="s">
        <v>151</v>
      </c>
      <c r="G129" s="200" t="s">
        <v>129</v>
      </c>
      <c r="H129" s="201">
        <v>1</v>
      </c>
      <c r="I129" s="201"/>
      <c r="J129" s="201"/>
      <c r="K129" s="202">
        <f>ROUND(P129*H129,3)</f>
        <v>0</v>
      </c>
      <c r="L129" s="203"/>
      <c r="M129" s="34"/>
      <c r="N129" s="204" t="s">
        <v>1</v>
      </c>
      <c r="O129" s="205" t="s">
        <v>37</v>
      </c>
      <c r="P129" s="206">
        <f>I129+J129</f>
        <v>0</v>
      </c>
      <c r="Q129" s="206">
        <f>ROUND(I129*H129,3)</f>
        <v>0</v>
      </c>
      <c r="R129" s="206">
        <f>ROUND(J129*H129,3)</f>
        <v>0</v>
      </c>
      <c r="S129" s="65"/>
      <c r="T129" s="207">
        <f>S129*H129</f>
        <v>0</v>
      </c>
      <c r="U129" s="207">
        <v>0</v>
      </c>
      <c r="V129" s="207">
        <f>U129*H129</f>
        <v>0</v>
      </c>
      <c r="W129" s="207">
        <v>0</v>
      </c>
      <c r="X129" s="208">
        <f>W129*H129</f>
        <v>0</v>
      </c>
      <c r="Y129" s="29"/>
      <c r="Z129" s="29"/>
      <c r="AA129" s="29"/>
      <c r="AB129" s="29"/>
      <c r="AC129" s="29"/>
      <c r="AD129" s="29"/>
      <c r="AE129" s="29"/>
      <c r="AR129" s="209" t="s">
        <v>81</v>
      </c>
      <c r="AT129" s="209" t="s">
        <v>126</v>
      </c>
      <c r="AU129" s="209" t="s">
        <v>81</v>
      </c>
      <c r="AY129" s="13" t="s">
        <v>124</v>
      </c>
      <c r="BE129" s="210">
        <f>IF(O129="základná",K129,0)</f>
        <v>0</v>
      </c>
      <c r="BF129" s="210">
        <f>IF(O129="znížená",K129,0)</f>
        <v>0</v>
      </c>
      <c r="BG129" s="210">
        <f>IF(O129="zákl. prenesená",K129,0)</f>
        <v>0</v>
      </c>
      <c r="BH129" s="210">
        <f>IF(O129="zníž. prenesená",K129,0)</f>
        <v>0</v>
      </c>
      <c r="BI129" s="210">
        <f>IF(O129="nulová",K129,0)</f>
        <v>0</v>
      </c>
      <c r="BJ129" s="13" t="s">
        <v>130</v>
      </c>
      <c r="BK129" s="211">
        <f>ROUND(P129*H129,3)</f>
        <v>0</v>
      </c>
      <c r="BL129" s="13" t="s">
        <v>81</v>
      </c>
      <c r="BM129" s="209" t="s">
        <v>152</v>
      </c>
    </row>
    <row r="130" spans="1:65" s="1" customFormat="1" x14ac:dyDescent="0.2">
      <c r="A130" s="29"/>
      <c r="B130" s="30"/>
      <c r="C130" s="31"/>
      <c r="D130" s="212" t="s">
        <v>132</v>
      </c>
      <c r="E130" s="31"/>
      <c r="F130" s="213" t="s">
        <v>151</v>
      </c>
      <c r="G130" s="31"/>
      <c r="H130" s="31"/>
      <c r="I130" s="110"/>
      <c r="J130" s="110"/>
      <c r="K130" s="31"/>
      <c r="L130" s="31"/>
      <c r="M130" s="34"/>
      <c r="N130" s="214"/>
      <c r="O130" s="215"/>
      <c r="P130" s="65"/>
      <c r="Q130" s="65"/>
      <c r="R130" s="65"/>
      <c r="S130" s="65"/>
      <c r="T130" s="65"/>
      <c r="U130" s="65"/>
      <c r="V130" s="65"/>
      <c r="W130" s="65"/>
      <c r="X130" s="66"/>
      <c r="Y130" s="29"/>
      <c r="Z130" s="29"/>
      <c r="AA130" s="29"/>
      <c r="AB130" s="29"/>
      <c r="AC130" s="29"/>
      <c r="AD130" s="29"/>
      <c r="AE130" s="29"/>
      <c r="AT130" s="13" t="s">
        <v>132</v>
      </c>
      <c r="AU130" s="13" t="s">
        <v>81</v>
      </c>
    </row>
    <row r="131" spans="1:65" s="1" customFormat="1" ht="21.75" customHeight="1" x14ac:dyDescent="0.2">
      <c r="A131" s="29"/>
      <c r="B131" s="30"/>
      <c r="C131" s="216" t="s">
        <v>153</v>
      </c>
      <c r="D131" s="216" t="s">
        <v>154</v>
      </c>
      <c r="E131" s="217" t="s">
        <v>155</v>
      </c>
      <c r="F131" s="218" t="s">
        <v>156</v>
      </c>
      <c r="G131" s="219" t="s">
        <v>129</v>
      </c>
      <c r="H131" s="220">
        <v>1</v>
      </c>
      <c r="I131" s="220"/>
      <c r="J131" s="221"/>
      <c r="K131" s="222">
        <f>ROUND(P131*H131,3)</f>
        <v>0</v>
      </c>
      <c r="L131" s="223"/>
      <c r="M131" s="224"/>
      <c r="N131" s="225" t="s">
        <v>1</v>
      </c>
      <c r="O131" s="205" t="s">
        <v>37</v>
      </c>
      <c r="P131" s="206">
        <f>I131+J131</f>
        <v>0</v>
      </c>
      <c r="Q131" s="206">
        <f>ROUND(I131*H131,3)</f>
        <v>0</v>
      </c>
      <c r="R131" s="206">
        <f>ROUND(J131*H131,3)</f>
        <v>0</v>
      </c>
      <c r="S131" s="65"/>
      <c r="T131" s="207">
        <f>S131*H131</f>
        <v>0</v>
      </c>
      <c r="U131" s="207">
        <v>5.1000000000000004E-4</v>
      </c>
      <c r="V131" s="207">
        <f>U131*H131</f>
        <v>5.1000000000000004E-4</v>
      </c>
      <c r="W131" s="207">
        <v>0</v>
      </c>
      <c r="X131" s="208">
        <f>W131*H131</f>
        <v>0</v>
      </c>
      <c r="Y131" s="29"/>
      <c r="Z131" s="29"/>
      <c r="AA131" s="29"/>
      <c r="AB131" s="29"/>
      <c r="AC131" s="29"/>
      <c r="AD131" s="29"/>
      <c r="AE131" s="29"/>
      <c r="AR131" s="209" t="s">
        <v>130</v>
      </c>
      <c r="AT131" s="209" t="s">
        <v>154</v>
      </c>
      <c r="AU131" s="209" t="s">
        <v>81</v>
      </c>
      <c r="AY131" s="13" t="s">
        <v>124</v>
      </c>
      <c r="BE131" s="210">
        <f>IF(O131="základná",K131,0)</f>
        <v>0</v>
      </c>
      <c r="BF131" s="210">
        <f>IF(O131="znížená",K131,0)</f>
        <v>0</v>
      </c>
      <c r="BG131" s="210">
        <f>IF(O131="zákl. prenesená",K131,0)</f>
        <v>0</v>
      </c>
      <c r="BH131" s="210">
        <f>IF(O131="zníž. prenesená",K131,0)</f>
        <v>0</v>
      </c>
      <c r="BI131" s="210">
        <f>IF(O131="nulová",K131,0)</f>
        <v>0</v>
      </c>
      <c r="BJ131" s="13" t="s">
        <v>130</v>
      </c>
      <c r="BK131" s="211">
        <f>ROUND(P131*H131,3)</f>
        <v>0</v>
      </c>
      <c r="BL131" s="13" t="s">
        <v>81</v>
      </c>
      <c r="BM131" s="209" t="s">
        <v>157</v>
      </c>
    </row>
    <row r="132" spans="1:65" s="1" customFormat="1" ht="19.5" x14ac:dyDescent="0.2">
      <c r="A132" s="29"/>
      <c r="B132" s="30"/>
      <c r="C132" s="31"/>
      <c r="D132" s="212" t="s">
        <v>132</v>
      </c>
      <c r="E132" s="31"/>
      <c r="F132" s="213" t="s">
        <v>156</v>
      </c>
      <c r="G132" s="31"/>
      <c r="H132" s="31"/>
      <c r="I132" s="110"/>
      <c r="J132" s="110"/>
      <c r="K132" s="31"/>
      <c r="L132" s="31"/>
      <c r="M132" s="34"/>
      <c r="N132" s="214"/>
      <c r="O132" s="215"/>
      <c r="P132" s="65"/>
      <c r="Q132" s="65"/>
      <c r="R132" s="65"/>
      <c r="S132" s="65"/>
      <c r="T132" s="65"/>
      <c r="U132" s="65"/>
      <c r="V132" s="65"/>
      <c r="W132" s="65"/>
      <c r="X132" s="66"/>
      <c r="Y132" s="29"/>
      <c r="Z132" s="29"/>
      <c r="AA132" s="29"/>
      <c r="AB132" s="29"/>
      <c r="AC132" s="29"/>
      <c r="AD132" s="29"/>
      <c r="AE132" s="29"/>
      <c r="AT132" s="13" t="s">
        <v>132</v>
      </c>
      <c r="AU132" s="13" t="s">
        <v>81</v>
      </c>
    </row>
    <row r="133" spans="1:65" s="1" customFormat="1" ht="21.75" customHeight="1" x14ac:dyDescent="0.2">
      <c r="A133" s="29"/>
      <c r="B133" s="30"/>
      <c r="C133" s="197" t="s">
        <v>158</v>
      </c>
      <c r="D133" s="197" t="s">
        <v>126</v>
      </c>
      <c r="E133" s="198" t="s">
        <v>159</v>
      </c>
      <c r="F133" s="199" t="s">
        <v>160</v>
      </c>
      <c r="G133" s="200" t="s">
        <v>129</v>
      </c>
      <c r="H133" s="201">
        <v>1</v>
      </c>
      <c r="I133" s="201"/>
      <c r="J133" s="201"/>
      <c r="K133" s="202">
        <f>ROUND(P133*H133,3)</f>
        <v>0</v>
      </c>
      <c r="L133" s="203"/>
      <c r="M133" s="34"/>
      <c r="N133" s="204" t="s">
        <v>1</v>
      </c>
      <c r="O133" s="205" t="s">
        <v>37</v>
      </c>
      <c r="P133" s="206">
        <f>I133+J133</f>
        <v>0</v>
      </c>
      <c r="Q133" s="206">
        <f>ROUND(I133*H133,3)</f>
        <v>0</v>
      </c>
      <c r="R133" s="206">
        <f>ROUND(J133*H133,3)</f>
        <v>0</v>
      </c>
      <c r="S133" s="65"/>
      <c r="T133" s="207">
        <f>S133*H133</f>
        <v>0</v>
      </c>
      <c r="U133" s="207">
        <v>0</v>
      </c>
      <c r="V133" s="207">
        <f>U133*H133</f>
        <v>0</v>
      </c>
      <c r="W133" s="207">
        <v>0</v>
      </c>
      <c r="X133" s="208">
        <f>W133*H133</f>
        <v>0</v>
      </c>
      <c r="Y133" s="29"/>
      <c r="Z133" s="29"/>
      <c r="AA133" s="29"/>
      <c r="AB133" s="29"/>
      <c r="AC133" s="29"/>
      <c r="AD133" s="29"/>
      <c r="AE133" s="29"/>
      <c r="AR133" s="209" t="s">
        <v>81</v>
      </c>
      <c r="AT133" s="209" t="s">
        <v>126</v>
      </c>
      <c r="AU133" s="209" t="s">
        <v>81</v>
      </c>
      <c r="AY133" s="13" t="s">
        <v>124</v>
      </c>
      <c r="BE133" s="210">
        <f>IF(O133="základná",K133,0)</f>
        <v>0</v>
      </c>
      <c r="BF133" s="210">
        <f>IF(O133="znížená",K133,0)</f>
        <v>0</v>
      </c>
      <c r="BG133" s="210">
        <f>IF(O133="zákl. prenesená",K133,0)</f>
        <v>0</v>
      </c>
      <c r="BH133" s="210">
        <f>IF(O133="zníž. prenesená",K133,0)</f>
        <v>0</v>
      </c>
      <c r="BI133" s="210">
        <f>IF(O133="nulová",K133,0)</f>
        <v>0</v>
      </c>
      <c r="BJ133" s="13" t="s">
        <v>130</v>
      </c>
      <c r="BK133" s="211">
        <f>ROUND(P133*H133,3)</f>
        <v>0</v>
      </c>
      <c r="BL133" s="13" t="s">
        <v>81</v>
      </c>
      <c r="BM133" s="209" t="s">
        <v>161</v>
      </c>
    </row>
    <row r="134" spans="1:65" s="1" customFormat="1" ht="29.25" x14ac:dyDescent="0.2">
      <c r="A134" s="29"/>
      <c r="B134" s="30"/>
      <c r="C134" s="31"/>
      <c r="D134" s="212" t="s">
        <v>132</v>
      </c>
      <c r="E134" s="31"/>
      <c r="F134" s="213" t="s">
        <v>162</v>
      </c>
      <c r="G134" s="31"/>
      <c r="H134" s="31"/>
      <c r="I134" s="110"/>
      <c r="J134" s="110"/>
      <c r="K134" s="31"/>
      <c r="L134" s="31"/>
      <c r="M134" s="34"/>
      <c r="N134" s="214"/>
      <c r="O134" s="215"/>
      <c r="P134" s="65"/>
      <c r="Q134" s="65"/>
      <c r="R134" s="65"/>
      <c r="S134" s="65"/>
      <c r="T134" s="65"/>
      <c r="U134" s="65"/>
      <c r="V134" s="65"/>
      <c r="W134" s="65"/>
      <c r="X134" s="66"/>
      <c r="Y134" s="29"/>
      <c r="Z134" s="29"/>
      <c r="AA134" s="29"/>
      <c r="AB134" s="29"/>
      <c r="AC134" s="29"/>
      <c r="AD134" s="29"/>
      <c r="AE134" s="29"/>
      <c r="AT134" s="13" t="s">
        <v>132</v>
      </c>
      <c r="AU134" s="13" t="s">
        <v>81</v>
      </c>
    </row>
    <row r="135" spans="1:65" s="1" customFormat="1" ht="16.5" customHeight="1" x14ac:dyDescent="0.2">
      <c r="A135" s="29"/>
      <c r="B135" s="30"/>
      <c r="C135" s="216" t="s">
        <v>163</v>
      </c>
      <c r="D135" s="216" t="s">
        <v>154</v>
      </c>
      <c r="E135" s="217" t="s">
        <v>164</v>
      </c>
      <c r="F135" s="218" t="s">
        <v>165</v>
      </c>
      <c r="G135" s="219" t="s">
        <v>129</v>
      </c>
      <c r="H135" s="220">
        <v>1</v>
      </c>
      <c r="I135" s="220"/>
      <c r="J135" s="221"/>
      <c r="K135" s="222">
        <f>ROUND(P135*H135,3)</f>
        <v>0</v>
      </c>
      <c r="L135" s="223"/>
      <c r="M135" s="224"/>
      <c r="N135" s="225" t="s">
        <v>1</v>
      </c>
      <c r="O135" s="205" t="s">
        <v>37</v>
      </c>
      <c r="P135" s="206">
        <f>I135+J135</f>
        <v>0</v>
      </c>
      <c r="Q135" s="206">
        <f>ROUND(I135*H135,3)</f>
        <v>0</v>
      </c>
      <c r="R135" s="206">
        <f>ROUND(J135*H135,3)</f>
        <v>0</v>
      </c>
      <c r="S135" s="65"/>
      <c r="T135" s="207">
        <f>S135*H135</f>
        <v>0</v>
      </c>
      <c r="U135" s="207">
        <v>1E-4</v>
      </c>
      <c r="V135" s="207">
        <f>U135*H135</f>
        <v>1E-4</v>
      </c>
      <c r="W135" s="207">
        <v>0</v>
      </c>
      <c r="X135" s="208">
        <f>W135*H135</f>
        <v>0</v>
      </c>
      <c r="Y135" s="29"/>
      <c r="Z135" s="29"/>
      <c r="AA135" s="29"/>
      <c r="AB135" s="29"/>
      <c r="AC135" s="29"/>
      <c r="AD135" s="29"/>
      <c r="AE135" s="29"/>
      <c r="AR135" s="209" t="s">
        <v>130</v>
      </c>
      <c r="AT135" s="209" t="s">
        <v>154</v>
      </c>
      <c r="AU135" s="209" t="s">
        <v>81</v>
      </c>
      <c r="AY135" s="13" t="s">
        <v>124</v>
      </c>
      <c r="BE135" s="210">
        <f>IF(O135="základná",K135,0)</f>
        <v>0</v>
      </c>
      <c r="BF135" s="210">
        <f>IF(O135="znížená",K135,0)</f>
        <v>0</v>
      </c>
      <c r="BG135" s="210">
        <f>IF(O135="zákl. prenesená",K135,0)</f>
        <v>0</v>
      </c>
      <c r="BH135" s="210">
        <f>IF(O135="zníž. prenesená",K135,0)</f>
        <v>0</v>
      </c>
      <c r="BI135" s="210">
        <f>IF(O135="nulová",K135,0)</f>
        <v>0</v>
      </c>
      <c r="BJ135" s="13" t="s">
        <v>130</v>
      </c>
      <c r="BK135" s="211">
        <f>ROUND(P135*H135,3)</f>
        <v>0</v>
      </c>
      <c r="BL135" s="13" t="s">
        <v>81</v>
      </c>
      <c r="BM135" s="209" t="s">
        <v>166</v>
      </c>
    </row>
    <row r="136" spans="1:65" s="1" customFormat="1" x14ac:dyDescent="0.2">
      <c r="A136" s="29"/>
      <c r="B136" s="30"/>
      <c r="C136" s="31"/>
      <c r="D136" s="212" t="s">
        <v>132</v>
      </c>
      <c r="E136" s="31"/>
      <c r="F136" s="213" t="s">
        <v>165</v>
      </c>
      <c r="G136" s="31"/>
      <c r="H136" s="31"/>
      <c r="I136" s="110"/>
      <c r="J136" s="110"/>
      <c r="K136" s="31"/>
      <c r="L136" s="31"/>
      <c r="M136" s="34"/>
      <c r="N136" s="214"/>
      <c r="O136" s="215"/>
      <c r="P136" s="65"/>
      <c r="Q136" s="65"/>
      <c r="R136" s="65"/>
      <c r="S136" s="65"/>
      <c r="T136" s="65"/>
      <c r="U136" s="65"/>
      <c r="V136" s="65"/>
      <c r="W136" s="65"/>
      <c r="X136" s="66"/>
      <c r="Y136" s="29"/>
      <c r="Z136" s="29"/>
      <c r="AA136" s="29"/>
      <c r="AB136" s="29"/>
      <c r="AC136" s="29"/>
      <c r="AD136" s="29"/>
      <c r="AE136" s="29"/>
      <c r="AT136" s="13" t="s">
        <v>132</v>
      </c>
      <c r="AU136" s="13" t="s">
        <v>81</v>
      </c>
    </row>
    <row r="137" spans="1:65" s="1" customFormat="1" ht="21.75" customHeight="1" x14ac:dyDescent="0.2">
      <c r="A137" s="29"/>
      <c r="B137" s="30"/>
      <c r="C137" s="197" t="s">
        <v>167</v>
      </c>
      <c r="D137" s="197" t="s">
        <v>126</v>
      </c>
      <c r="E137" s="198" t="s">
        <v>168</v>
      </c>
      <c r="F137" s="199" t="s">
        <v>169</v>
      </c>
      <c r="G137" s="200" t="s">
        <v>129</v>
      </c>
      <c r="H137" s="201">
        <v>1</v>
      </c>
      <c r="I137" s="201"/>
      <c r="J137" s="201"/>
      <c r="K137" s="202">
        <f>ROUND(P137*H137,3)</f>
        <v>0</v>
      </c>
      <c r="L137" s="203"/>
      <c r="M137" s="34"/>
      <c r="N137" s="204" t="s">
        <v>1</v>
      </c>
      <c r="O137" s="205" t="s">
        <v>37</v>
      </c>
      <c r="P137" s="206">
        <f>I137+J137</f>
        <v>0</v>
      </c>
      <c r="Q137" s="206">
        <f>ROUND(I137*H137,3)</f>
        <v>0</v>
      </c>
      <c r="R137" s="206">
        <f>ROUND(J137*H137,3)</f>
        <v>0</v>
      </c>
      <c r="S137" s="65"/>
      <c r="T137" s="207">
        <f>S137*H137</f>
        <v>0</v>
      </c>
      <c r="U137" s="207">
        <v>0</v>
      </c>
      <c r="V137" s="207">
        <f>U137*H137</f>
        <v>0</v>
      </c>
      <c r="W137" s="207">
        <v>0</v>
      </c>
      <c r="X137" s="208">
        <f>W137*H137</f>
        <v>0</v>
      </c>
      <c r="Y137" s="29"/>
      <c r="Z137" s="29"/>
      <c r="AA137" s="29"/>
      <c r="AB137" s="29"/>
      <c r="AC137" s="29"/>
      <c r="AD137" s="29"/>
      <c r="AE137" s="29"/>
      <c r="AR137" s="209" t="s">
        <v>170</v>
      </c>
      <c r="AT137" s="209" t="s">
        <v>126</v>
      </c>
      <c r="AU137" s="209" t="s">
        <v>81</v>
      </c>
      <c r="AY137" s="13" t="s">
        <v>124</v>
      </c>
      <c r="BE137" s="210">
        <f>IF(O137="základná",K137,0)</f>
        <v>0</v>
      </c>
      <c r="BF137" s="210">
        <f>IF(O137="znížená",K137,0)</f>
        <v>0</v>
      </c>
      <c r="BG137" s="210">
        <f>IF(O137="zákl. prenesená",K137,0)</f>
        <v>0</v>
      </c>
      <c r="BH137" s="210">
        <f>IF(O137="zníž. prenesená",K137,0)</f>
        <v>0</v>
      </c>
      <c r="BI137" s="210">
        <f>IF(O137="nulová",K137,0)</f>
        <v>0</v>
      </c>
      <c r="BJ137" s="13" t="s">
        <v>130</v>
      </c>
      <c r="BK137" s="211">
        <f>ROUND(P137*H137,3)</f>
        <v>0</v>
      </c>
      <c r="BL137" s="13" t="s">
        <v>170</v>
      </c>
      <c r="BM137" s="209" t="s">
        <v>171</v>
      </c>
    </row>
    <row r="138" spans="1:65" s="1" customFormat="1" x14ac:dyDescent="0.2">
      <c r="A138" s="29"/>
      <c r="B138" s="30"/>
      <c r="C138" s="31"/>
      <c r="D138" s="212" t="s">
        <v>132</v>
      </c>
      <c r="E138" s="31"/>
      <c r="F138" s="213" t="s">
        <v>169</v>
      </c>
      <c r="G138" s="31"/>
      <c r="H138" s="31"/>
      <c r="I138" s="110"/>
      <c r="J138" s="110"/>
      <c r="K138" s="31"/>
      <c r="L138" s="31"/>
      <c r="M138" s="34"/>
      <c r="N138" s="214"/>
      <c r="O138" s="215"/>
      <c r="P138" s="65"/>
      <c r="Q138" s="65"/>
      <c r="R138" s="65"/>
      <c r="S138" s="65"/>
      <c r="T138" s="65"/>
      <c r="U138" s="65"/>
      <c r="V138" s="65"/>
      <c r="W138" s="65"/>
      <c r="X138" s="66"/>
      <c r="Y138" s="29"/>
      <c r="Z138" s="29"/>
      <c r="AA138" s="29"/>
      <c r="AB138" s="29"/>
      <c r="AC138" s="29"/>
      <c r="AD138" s="29"/>
      <c r="AE138" s="29"/>
      <c r="AT138" s="13" t="s">
        <v>132</v>
      </c>
      <c r="AU138" s="13" t="s">
        <v>81</v>
      </c>
    </row>
    <row r="139" spans="1:65" s="1" customFormat="1" ht="16.5" customHeight="1" x14ac:dyDescent="0.2">
      <c r="A139" s="29"/>
      <c r="B139" s="30"/>
      <c r="C139" s="216" t="s">
        <v>172</v>
      </c>
      <c r="D139" s="216" t="s">
        <v>154</v>
      </c>
      <c r="E139" s="217" t="s">
        <v>173</v>
      </c>
      <c r="F139" s="218" t="s">
        <v>174</v>
      </c>
      <c r="G139" s="219" t="s">
        <v>129</v>
      </c>
      <c r="H139" s="220">
        <v>1</v>
      </c>
      <c r="I139" s="220"/>
      <c r="J139" s="221"/>
      <c r="K139" s="222">
        <f>ROUND(P139*H139,3)</f>
        <v>0</v>
      </c>
      <c r="L139" s="223"/>
      <c r="M139" s="224"/>
      <c r="N139" s="225" t="s">
        <v>1</v>
      </c>
      <c r="O139" s="205" t="s">
        <v>37</v>
      </c>
      <c r="P139" s="206">
        <f>I139+J139</f>
        <v>0</v>
      </c>
      <c r="Q139" s="206">
        <f>ROUND(I139*H139,3)</f>
        <v>0</v>
      </c>
      <c r="R139" s="206">
        <f>ROUND(J139*H139,3)</f>
        <v>0</v>
      </c>
      <c r="S139" s="65"/>
      <c r="T139" s="207">
        <f>S139*H139</f>
        <v>0</v>
      </c>
      <c r="U139" s="207">
        <v>1.0000000000000001E-5</v>
      </c>
      <c r="V139" s="207">
        <f>U139*H139</f>
        <v>1.0000000000000001E-5</v>
      </c>
      <c r="W139" s="207">
        <v>0</v>
      </c>
      <c r="X139" s="208">
        <f>W139*H139</f>
        <v>0</v>
      </c>
      <c r="Y139" s="29"/>
      <c r="Z139" s="29"/>
      <c r="AA139" s="29"/>
      <c r="AB139" s="29"/>
      <c r="AC139" s="29"/>
      <c r="AD139" s="29"/>
      <c r="AE139" s="29"/>
      <c r="AR139" s="209" t="s">
        <v>175</v>
      </c>
      <c r="AT139" s="209" t="s">
        <v>154</v>
      </c>
      <c r="AU139" s="209" t="s">
        <v>81</v>
      </c>
      <c r="AY139" s="13" t="s">
        <v>124</v>
      </c>
      <c r="BE139" s="210">
        <f>IF(O139="základná",K139,0)</f>
        <v>0</v>
      </c>
      <c r="BF139" s="210">
        <f>IF(O139="znížená",K139,0)</f>
        <v>0</v>
      </c>
      <c r="BG139" s="210">
        <f>IF(O139="zákl. prenesená",K139,0)</f>
        <v>0</v>
      </c>
      <c r="BH139" s="210">
        <f>IF(O139="zníž. prenesená",K139,0)</f>
        <v>0</v>
      </c>
      <c r="BI139" s="210">
        <f>IF(O139="nulová",K139,0)</f>
        <v>0</v>
      </c>
      <c r="BJ139" s="13" t="s">
        <v>130</v>
      </c>
      <c r="BK139" s="211">
        <f>ROUND(P139*H139,3)</f>
        <v>0</v>
      </c>
      <c r="BL139" s="13" t="s">
        <v>170</v>
      </c>
      <c r="BM139" s="209" t="s">
        <v>176</v>
      </c>
    </row>
    <row r="140" spans="1:65" s="1" customFormat="1" ht="19.5" x14ac:dyDescent="0.2">
      <c r="A140" s="29"/>
      <c r="B140" s="30"/>
      <c r="C140" s="31"/>
      <c r="D140" s="212" t="s">
        <v>132</v>
      </c>
      <c r="E140" s="31"/>
      <c r="F140" s="213" t="s">
        <v>177</v>
      </c>
      <c r="G140" s="31"/>
      <c r="H140" s="31"/>
      <c r="I140" s="110"/>
      <c r="J140" s="110"/>
      <c r="K140" s="31"/>
      <c r="L140" s="31"/>
      <c r="M140" s="34"/>
      <c r="N140" s="214"/>
      <c r="O140" s="215"/>
      <c r="P140" s="65"/>
      <c r="Q140" s="65"/>
      <c r="R140" s="65"/>
      <c r="S140" s="65"/>
      <c r="T140" s="65"/>
      <c r="U140" s="65"/>
      <c r="V140" s="65"/>
      <c r="W140" s="65"/>
      <c r="X140" s="66"/>
      <c r="Y140" s="29"/>
      <c r="Z140" s="29"/>
      <c r="AA140" s="29"/>
      <c r="AB140" s="29"/>
      <c r="AC140" s="29"/>
      <c r="AD140" s="29"/>
      <c r="AE140" s="29"/>
      <c r="AT140" s="13" t="s">
        <v>132</v>
      </c>
      <c r="AU140" s="13" t="s">
        <v>81</v>
      </c>
    </row>
    <row r="141" spans="1:65" s="1" customFormat="1" ht="16.5" customHeight="1" x14ac:dyDescent="0.2">
      <c r="A141" s="29"/>
      <c r="B141" s="30"/>
      <c r="C141" s="197" t="s">
        <v>178</v>
      </c>
      <c r="D141" s="197" t="s">
        <v>126</v>
      </c>
      <c r="E141" s="198" t="s">
        <v>179</v>
      </c>
      <c r="F141" s="199" t="s">
        <v>180</v>
      </c>
      <c r="G141" s="200" t="s">
        <v>181</v>
      </c>
      <c r="H141" s="201">
        <v>2</v>
      </c>
      <c r="I141" s="201"/>
      <c r="J141" s="201"/>
      <c r="K141" s="202">
        <f>ROUND(P141*H141,3)</f>
        <v>0</v>
      </c>
      <c r="L141" s="203"/>
      <c r="M141" s="34"/>
      <c r="N141" s="204" t="s">
        <v>1</v>
      </c>
      <c r="O141" s="205" t="s">
        <v>37</v>
      </c>
      <c r="P141" s="206">
        <f>I141+J141</f>
        <v>0</v>
      </c>
      <c r="Q141" s="206">
        <f>ROUND(I141*H141,3)</f>
        <v>0</v>
      </c>
      <c r="R141" s="206">
        <f>ROUND(J141*H141,3)</f>
        <v>0</v>
      </c>
      <c r="S141" s="65"/>
      <c r="T141" s="207">
        <f>S141*H141</f>
        <v>0</v>
      </c>
      <c r="U141" s="207">
        <v>0</v>
      </c>
      <c r="V141" s="207">
        <f>U141*H141</f>
        <v>0</v>
      </c>
      <c r="W141" s="207">
        <v>0</v>
      </c>
      <c r="X141" s="208">
        <f>W141*H141</f>
        <v>0</v>
      </c>
      <c r="Y141" s="29"/>
      <c r="Z141" s="29"/>
      <c r="AA141" s="29"/>
      <c r="AB141" s="29"/>
      <c r="AC141" s="29"/>
      <c r="AD141" s="29"/>
      <c r="AE141" s="29"/>
      <c r="AR141" s="209" t="s">
        <v>81</v>
      </c>
      <c r="AT141" s="209" t="s">
        <v>126</v>
      </c>
      <c r="AU141" s="209" t="s">
        <v>81</v>
      </c>
      <c r="AY141" s="13" t="s">
        <v>124</v>
      </c>
      <c r="BE141" s="210">
        <f>IF(O141="základná",K141,0)</f>
        <v>0</v>
      </c>
      <c r="BF141" s="210">
        <f>IF(O141="znížená",K141,0)</f>
        <v>0</v>
      </c>
      <c r="BG141" s="210">
        <f>IF(O141="zákl. prenesená",K141,0)</f>
        <v>0</v>
      </c>
      <c r="BH141" s="210">
        <f>IF(O141="zníž. prenesená",K141,0)</f>
        <v>0</v>
      </c>
      <c r="BI141" s="210">
        <f>IF(O141="nulová",K141,0)</f>
        <v>0</v>
      </c>
      <c r="BJ141" s="13" t="s">
        <v>130</v>
      </c>
      <c r="BK141" s="211">
        <f>ROUND(P141*H141,3)</f>
        <v>0</v>
      </c>
      <c r="BL141" s="13" t="s">
        <v>81</v>
      </c>
      <c r="BM141" s="209" t="s">
        <v>182</v>
      </c>
    </row>
    <row r="142" spans="1:65" s="1" customFormat="1" x14ac:dyDescent="0.2">
      <c r="A142" s="29"/>
      <c r="B142" s="30"/>
      <c r="C142" s="31"/>
      <c r="D142" s="212" t="s">
        <v>132</v>
      </c>
      <c r="E142" s="31"/>
      <c r="F142" s="213" t="s">
        <v>183</v>
      </c>
      <c r="G142" s="31"/>
      <c r="H142" s="31"/>
      <c r="I142" s="110"/>
      <c r="J142" s="110"/>
      <c r="K142" s="31"/>
      <c r="L142" s="31"/>
      <c r="M142" s="34"/>
      <c r="N142" s="214"/>
      <c r="O142" s="215"/>
      <c r="P142" s="65"/>
      <c r="Q142" s="65"/>
      <c r="R142" s="65"/>
      <c r="S142" s="65"/>
      <c r="T142" s="65"/>
      <c r="U142" s="65"/>
      <c r="V142" s="65"/>
      <c r="W142" s="65"/>
      <c r="X142" s="66"/>
      <c r="Y142" s="29"/>
      <c r="Z142" s="29"/>
      <c r="AA142" s="29"/>
      <c r="AB142" s="29"/>
      <c r="AC142" s="29"/>
      <c r="AD142" s="29"/>
      <c r="AE142" s="29"/>
      <c r="AT142" s="13" t="s">
        <v>132</v>
      </c>
      <c r="AU142" s="13" t="s">
        <v>81</v>
      </c>
    </row>
    <row r="143" spans="1:65" s="1" customFormat="1" ht="16.5" customHeight="1" x14ac:dyDescent="0.2">
      <c r="A143" s="29"/>
      <c r="B143" s="30"/>
      <c r="C143" s="216" t="s">
        <v>184</v>
      </c>
      <c r="D143" s="216" t="s">
        <v>154</v>
      </c>
      <c r="E143" s="217" t="s">
        <v>185</v>
      </c>
      <c r="F143" s="218" t="s">
        <v>186</v>
      </c>
      <c r="G143" s="219" t="s">
        <v>181</v>
      </c>
      <c r="H143" s="220">
        <v>2</v>
      </c>
      <c r="I143" s="220"/>
      <c r="J143" s="221"/>
      <c r="K143" s="222">
        <f>ROUND(P143*H143,3)</f>
        <v>0</v>
      </c>
      <c r="L143" s="223"/>
      <c r="M143" s="224"/>
      <c r="N143" s="225" t="s">
        <v>1</v>
      </c>
      <c r="O143" s="205" t="s">
        <v>37</v>
      </c>
      <c r="P143" s="206">
        <f>I143+J143</f>
        <v>0</v>
      </c>
      <c r="Q143" s="206">
        <f>ROUND(I143*H143,3)</f>
        <v>0</v>
      </c>
      <c r="R143" s="206">
        <f>ROUND(J143*H143,3)</f>
        <v>0</v>
      </c>
      <c r="S143" s="65"/>
      <c r="T143" s="207">
        <f>S143*H143</f>
        <v>0</v>
      </c>
      <c r="U143" s="207">
        <v>1.6000000000000001E-4</v>
      </c>
      <c r="V143" s="207">
        <f>U143*H143</f>
        <v>3.2000000000000003E-4</v>
      </c>
      <c r="W143" s="207">
        <v>0</v>
      </c>
      <c r="X143" s="208">
        <f>W143*H143</f>
        <v>0</v>
      </c>
      <c r="Y143" s="29"/>
      <c r="Z143" s="29"/>
      <c r="AA143" s="29"/>
      <c r="AB143" s="29"/>
      <c r="AC143" s="29"/>
      <c r="AD143" s="29"/>
      <c r="AE143" s="29"/>
      <c r="AR143" s="209" t="s">
        <v>175</v>
      </c>
      <c r="AT143" s="209" t="s">
        <v>154</v>
      </c>
      <c r="AU143" s="209" t="s">
        <v>81</v>
      </c>
      <c r="AY143" s="13" t="s">
        <v>124</v>
      </c>
      <c r="BE143" s="210">
        <f>IF(O143="základná",K143,0)</f>
        <v>0</v>
      </c>
      <c r="BF143" s="210">
        <f>IF(O143="znížená",K143,0)</f>
        <v>0</v>
      </c>
      <c r="BG143" s="210">
        <f>IF(O143="zákl. prenesená",K143,0)</f>
        <v>0</v>
      </c>
      <c r="BH143" s="210">
        <f>IF(O143="zníž. prenesená",K143,0)</f>
        <v>0</v>
      </c>
      <c r="BI143" s="210">
        <f>IF(O143="nulová",K143,0)</f>
        <v>0</v>
      </c>
      <c r="BJ143" s="13" t="s">
        <v>130</v>
      </c>
      <c r="BK143" s="211">
        <f>ROUND(P143*H143,3)</f>
        <v>0</v>
      </c>
      <c r="BL143" s="13" t="s">
        <v>170</v>
      </c>
      <c r="BM143" s="209" t="s">
        <v>187</v>
      </c>
    </row>
    <row r="144" spans="1:65" s="1" customFormat="1" x14ac:dyDescent="0.2">
      <c r="A144" s="29"/>
      <c r="B144" s="30"/>
      <c r="C144" s="31"/>
      <c r="D144" s="212" t="s">
        <v>132</v>
      </c>
      <c r="E144" s="31"/>
      <c r="F144" s="213" t="s">
        <v>186</v>
      </c>
      <c r="G144" s="31"/>
      <c r="H144" s="31"/>
      <c r="I144" s="110"/>
      <c r="J144" s="110"/>
      <c r="K144" s="31"/>
      <c r="L144" s="31"/>
      <c r="M144" s="34"/>
      <c r="N144" s="214"/>
      <c r="O144" s="215"/>
      <c r="P144" s="65"/>
      <c r="Q144" s="65"/>
      <c r="R144" s="65"/>
      <c r="S144" s="65"/>
      <c r="T144" s="65"/>
      <c r="U144" s="65"/>
      <c r="V144" s="65"/>
      <c r="W144" s="65"/>
      <c r="X144" s="66"/>
      <c r="Y144" s="29"/>
      <c r="Z144" s="29"/>
      <c r="AA144" s="29"/>
      <c r="AB144" s="29"/>
      <c r="AC144" s="29"/>
      <c r="AD144" s="29"/>
      <c r="AE144" s="29"/>
      <c r="AT144" s="13" t="s">
        <v>132</v>
      </c>
      <c r="AU144" s="13" t="s">
        <v>81</v>
      </c>
    </row>
    <row r="145" spans="1:65" s="1" customFormat="1" ht="16.5" customHeight="1" x14ac:dyDescent="0.2">
      <c r="A145" s="29"/>
      <c r="B145" s="30"/>
      <c r="C145" s="216" t="s">
        <v>188</v>
      </c>
      <c r="D145" s="216" t="s">
        <v>154</v>
      </c>
      <c r="E145" s="217" t="s">
        <v>189</v>
      </c>
      <c r="F145" s="218" t="s">
        <v>190</v>
      </c>
      <c r="G145" s="219" t="s">
        <v>191</v>
      </c>
      <c r="H145" s="220">
        <v>2</v>
      </c>
      <c r="I145" s="220"/>
      <c r="J145" s="221"/>
      <c r="K145" s="222">
        <f>ROUND(P145*H145,3)</f>
        <v>0</v>
      </c>
      <c r="L145" s="223"/>
      <c r="M145" s="224"/>
      <c r="N145" s="225" t="s">
        <v>1</v>
      </c>
      <c r="O145" s="205" t="s">
        <v>37</v>
      </c>
      <c r="P145" s="206">
        <f>I145+J145</f>
        <v>0</v>
      </c>
      <c r="Q145" s="206">
        <f>ROUND(I145*H145,3)</f>
        <v>0</v>
      </c>
      <c r="R145" s="206">
        <f>ROUND(J145*H145,3)</f>
        <v>0</v>
      </c>
      <c r="S145" s="65"/>
      <c r="T145" s="207">
        <f>S145*H145</f>
        <v>0</v>
      </c>
      <c r="U145" s="207">
        <v>0</v>
      </c>
      <c r="V145" s="207">
        <f>U145*H145</f>
        <v>0</v>
      </c>
      <c r="W145" s="207">
        <v>0</v>
      </c>
      <c r="X145" s="208">
        <f>W145*H145</f>
        <v>0</v>
      </c>
      <c r="Y145" s="29"/>
      <c r="Z145" s="29"/>
      <c r="AA145" s="29"/>
      <c r="AB145" s="29"/>
      <c r="AC145" s="29"/>
      <c r="AD145" s="29"/>
      <c r="AE145" s="29"/>
      <c r="AR145" s="209" t="s">
        <v>175</v>
      </c>
      <c r="AT145" s="209" t="s">
        <v>154</v>
      </c>
      <c r="AU145" s="209" t="s">
        <v>81</v>
      </c>
      <c r="AY145" s="13" t="s">
        <v>124</v>
      </c>
      <c r="BE145" s="210">
        <f>IF(O145="základná",K145,0)</f>
        <v>0</v>
      </c>
      <c r="BF145" s="210">
        <f>IF(O145="znížená",K145,0)</f>
        <v>0</v>
      </c>
      <c r="BG145" s="210">
        <f>IF(O145="zákl. prenesená",K145,0)</f>
        <v>0</v>
      </c>
      <c r="BH145" s="210">
        <f>IF(O145="zníž. prenesená",K145,0)</f>
        <v>0</v>
      </c>
      <c r="BI145" s="210">
        <f>IF(O145="nulová",K145,0)</f>
        <v>0</v>
      </c>
      <c r="BJ145" s="13" t="s">
        <v>130</v>
      </c>
      <c r="BK145" s="211">
        <f>ROUND(P145*H145,3)</f>
        <v>0</v>
      </c>
      <c r="BL145" s="13" t="s">
        <v>170</v>
      </c>
      <c r="BM145" s="209" t="s">
        <v>192</v>
      </c>
    </row>
    <row r="146" spans="1:65" s="1" customFormat="1" x14ac:dyDescent="0.2">
      <c r="A146" s="29"/>
      <c r="B146" s="30"/>
      <c r="C146" s="31"/>
      <c r="D146" s="212" t="s">
        <v>132</v>
      </c>
      <c r="E146" s="31"/>
      <c r="F146" s="213" t="s">
        <v>193</v>
      </c>
      <c r="G146" s="31"/>
      <c r="H146" s="31"/>
      <c r="I146" s="110"/>
      <c r="J146" s="110"/>
      <c r="K146" s="31"/>
      <c r="L146" s="31"/>
      <c r="M146" s="34"/>
      <c r="N146" s="214"/>
      <c r="O146" s="215"/>
      <c r="P146" s="65"/>
      <c r="Q146" s="65"/>
      <c r="R146" s="65"/>
      <c r="S146" s="65"/>
      <c r="T146" s="65"/>
      <c r="U146" s="65"/>
      <c r="V146" s="65"/>
      <c r="W146" s="65"/>
      <c r="X146" s="66"/>
      <c r="Y146" s="29"/>
      <c r="Z146" s="29"/>
      <c r="AA146" s="29"/>
      <c r="AB146" s="29"/>
      <c r="AC146" s="29"/>
      <c r="AD146" s="29"/>
      <c r="AE146" s="29"/>
      <c r="AT146" s="13" t="s">
        <v>132</v>
      </c>
      <c r="AU146" s="13" t="s">
        <v>81</v>
      </c>
    </row>
    <row r="147" spans="1:65" s="1" customFormat="1" ht="21.75" customHeight="1" x14ac:dyDescent="0.2">
      <c r="A147" s="29"/>
      <c r="B147" s="30"/>
      <c r="C147" s="197" t="s">
        <v>194</v>
      </c>
      <c r="D147" s="197" t="s">
        <v>126</v>
      </c>
      <c r="E147" s="198" t="s">
        <v>195</v>
      </c>
      <c r="F147" s="199" t="s">
        <v>196</v>
      </c>
      <c r="G147" s="200" t="s">
        <v>129</v>
      </c>
      <c r="H147" s="201">
        <v>1</v>
      </c>
      <c r="I147" s="201"/>
      <c r="J147" s="201"/>
      <c r="K147" s="202">
        <f>ROUND(P147*H147,3)</f>
        <v>0</v>
      </c>
      <c r="L147" s="203"/>
      <c r="M147" s="34"/>
      <c r="N147" s="204" t="s">
        <v>1</v>
      </c>
      <c r="O147" s="205" t="s">
        <v>37</v>
      </c>
      <c r="P147" s="206">
        <f>I147+J147</f>
        <v>0</v>
      </c>
      <c r="Q147" s="206">
        <f>ROUND(I147*H147,3)</f>
        <v>0</v>
      </c>
      <c r="R147" s="206">
        <f>ROUND(J147*H147,3)</f>
        <v>0</v>
      </c>
      <c r="S147" s="65"/>
      <c r="T147" s="207">
        <f>S147*H147</f>
        <v>0</v>
      </c>
      <c r="U147" s="207">
        <v>0</v>
      </c>
      <c r="V147" s="207">
        <f>U147*H147</f>
        <v>0</v>
      </c>
      <c r="W147" s="207">
        <v>1.3999999999999999E-4</v>
      </c>
      <c r="X147" s="208">
        <f>W147*H147</f>
        <v>1.3999999999999999E-4</v>
      </c>
      <c r="Y147" s="29"/>
      <c r="Z147" s="29"/>
      <c r="AA147" s="29"/>
      <c r="AB147" s="29"/>
      <c r="AC147" s="29"/>
      <c r="AD147" s="29"/>
      <c r="AE147" s="29"/>
      <c r="AR147" s="209" t="s">
        <v>81</v>
      </c>
      <c r="AT147" s="209" t="s">
        <v>126</v>
      </c>
      <c r="AU147" s="209" t="s">
        <v>81</v>
      </c>
      <c r="AY147" s="13" t="s">
        <v>124</v>
      </c>
      <c r="BE147" s="210">
        <f>IF(O147="základná",K147,0)</f>
        <v>0</v>
      </c>
      <c r="BF147" s="210">
        <f>IF(O147="znížená",K147,0)</f>
        <v>0</v>
      </c>
      <c r="BG147" s="210">
        <f>IF(O147="zákl. prenesená",K147,0)</f>
        <v>0</v>
      </c>
      <c r="BH147" s="210">
        <f>IF(O147="zníž. prenesená",K147,0)</f>
        <v>0</v>
      </c>
      <c r="BI147" s="210">
        <f>IF(O147="nulová",K147,0)</f>
        <v>0</v>
      </c>
      <c r="BJ147" s="13" t="s">
        <v>130</v>
      </c>
      <c r="BK147" s="211">
        <f>ROUND(P147*H147,3)</f>
        <v>0</v>
      </c>
      <c r="BL147" s="13" t="s">
        <v>81</v>
      </c>
      <c r="BM147" s="209" t="s">
        <v>197</v>
      </c>
    </row>
    <row r="148" spans="1:65" s="1" customFormat="1" x14ac:dyDescent="0.2">
      <c r="A148" s="29"/>
      <c r="B148" s="30"/>
      <c r="C148" s="31"/>
      <c r="D148" s="212" t="s">
        <v>132</v>
      </c>
      <c r="E148" s="31"/>
      <c r="F148" s="213" t="s">
        <v>198</v>
      </c>
      <c r="G148" s="31"/>
      <c r="H148" s="31"/>
      <c r="I148" s="110"/>
      <c r="J148" s="110"/>
      <c r="K148" s="31"/>
      <c r="L148" s="31"/>
      <c r="M148" s="34"/>
      <c r="N148" s="214"/>
      <c r="O148" s="215"/>
      <c r="P148" s="65"/>
      <c r="Q148" s="65"/>
      <c r="R148" s="65"/>
      <c r="S148" s="65"/>
      <c r="T148" s="65"/>
      <c r="U148" s="65"/>
      <c r="V148" s="65"/>
      <c r="W148" s="65"/>
      <c r="X148" s="66"/>
      <c r="Y148" s="29"/>
      <c r="Z148" s="29"/>
      <c r="AA148" s="29"/>
      <c r="AB148" s="29"/>
      <c r="AC148" s="29"/>
      <c r="AD148" s="29"/>
      <c r="AE148" s="29"/>
      <c r="AT148" s="13" t="s">
        <v>132</v>
      </c>
      <c r="AU148" s="13" t="s">
        <v>81</v>
      </c>
    </row>
    <row r="149" spans="1:65" s="10" customFormat="1" ht="25.9" customHeight="1" x14ac:dyDescent="0.2">
      <c r="B149" s="183"/>
      <c r="C149" s="184"/>
      <c r="D149" s="185" t="s">
        <v>72</v>
      </c>
      <c r="E149" s="186" t="s">
        <v>199</v>
      </c>
      <c r="F149" s="186" t="s">
        <v>200</v>
      </c>
      <c r="G149" s="184"/>
      <c r="H149" s="184"/>
      <c r="I149" s="187"/>
      <c r="J149" s="187"/>
      <c r="K149" s="168">
        <f>BK149</f>
        <v>0</v>
      </c>
      <c r="L149" s="184"/>
      <c r="M149" s="188"/>
      <c r="N149" s="189"/>
      <c r="O149" s="190"/>
      <c r="P149" s="190"/>
      <c r="Q149" s="191">
        <f>SUM(Q150:Q151)</f>
        <v>0</v>
      </c>
      <c r="R149" s="191">
        <f>SUM(R150:R151)</f>
        <v>0</v>
      </c>
      <c r="S149" s="190"/>
      <c r="T149" s="192">
        <f>SUM(T150:T151)</f>
        <v>0</v>
      </c>
      <c r="U149" s="190"/>
      <c r="V149" s="192">
        <f>SUM(V150:V151)</f>
        <v>0</v>
      </c>
      <c r="W149" s="190"/>
      <c r="X149" s="193">
        <f>SUM(X150:X151)</f>
        <v>0</v>
      </c>
      <c r="AR149" s="194" t="s">
        <v>201</v>
      </c>
      <c r="AT149" s="195" t="s">
        <v>72</v>
      </c>
      <c r="AU149" s="195" t="s">
        <v>73</v>
      </c>
      <c r="AY149" s="194" t="s">
        <v>124</v>
      </c>
      <c r="BK149" s="196">
        <f>SUM(BK150:BK151)</f>
        <v>0</v>
      </c>
    </row>
    <row r="150" spans="1:65" s="1" customFormat="1" ht="33" customHeight="1" x14ac:dyDescent="0.2">
      <c r="A150" s="29"/>
      <c r="B150" s="30"/>
      <c r="C150" s="197" t="s">
        <v>202</v>
      </c>
      <c r="D150" s="197" t="s">
        <v>126</v>
      </c>
      <c r="E150" s="198" t="s">
        <v>203</v>
      </c>
      <c r="F150" s="199" t="s">
        <v>204</v>
      </c>
      <c r="G150" s="200" t="s">
        <v>205</v>
      </c>
      <c r="H150" s="201">
        <v>8</v>
      </c>
      <c r="I150" s="201"/>
      <c r="J150" s="201"/>
      <c r="K150" s="202">
        <f>ROUND(P150*H150,3)</f>
        <v>0</v>
      </c>
      <c r="L150" s="203"/>
      <c r="M150" s="34"/>
      <c r="N150" s="204" t="s">
        <v>1</v>
      </c>
      <c r="O150" s="205" t="s">
        <v>37</v>
      </c>
      <c r="P150" s="206">
        <f>I150+J150</f>
        <v>0</v>
      </c>
      <c r="Q150" s="206">
        <f>ROUND(I150*H150,3)</f>
        <v>0</v>
      </c>
      <c r="R150" s="206">
        <f>ROUND(J150*H150,3)</f>
        <v>0</v>
      </c>
      <c r="S150" s="65"/>
      <c r="T150" s="207">
        <f>S150*H150</f>
        <v>0</v>
      </c>
      <c r="U150" s="207">
        <v>0</v>
      </c>
      <c r="V150" s="207">
        <f>U150*H150</f>
        <v>0</v>
      </c>
      <c r="W150" s="207">
        <v>0</v>
      </c>
      <c r="X150" s="208">
        <f>W150*H150</f>
        <v>0</v>
      </c>
      <c r="Y150" s="29"/>
      <c r="Z150" s="29"/>
      <c r="AA150" s="29"/>
      <c r="AB150" s="29"/>
      <c r="AC150" s="29"/>
      <c r="AD150" s="29"/>
      <c r="AE150" s="29"/>
      <c r="AR150" s="209" t="s">
        <v>206</v>
      </c>
      <c r="AT150" s="209" t="s">
        <v>126</v>
      </c>
      <c r="AU150" s="209" t="s">
        <v>81</v>
      </c>
      <c r="AY150" s="13" t="s">
        <v>124</v>
      </c>
      <c r="BE150" s="210">
        <f>IF(O150="základná",K150,0)</f>
        <v>0</v>
      </c>
      <c r="BF150" s="210">
        <f>IF(O150="znížená",K150,0)</f>
        <v>0</v>
      </c>
      <c r="BG150" s="210">
        <f>IF(O150="zákl. prenesená",K150,0)</f>
        <v>0</v>
      </c>
      <c r="BH150" s="210">
        <f>IF(O150="zníž. prenesená",K150,0)</f>
        <v>0</v>
      </c>
      <c r="BI150" s="210">
        <f>IF(O150="nulová",K150,0)</f>
        <v>0</v>
      </c>
      <c r="BJ150" s="13" t="s">
        <v>130</v>
      </c>
      <c r="BK150" s="211">
        <f>ROUND(P150*H150,3)</f>
        <v>0</v>
      </c>
      <c r="BL150" s="13" t="s">
        <v>206</v>
      </c>
      <c r="BM150" s="209" t="s">
        <v>207</v>
      </c>
    </row>
    <row r="151" spans="1:65" s="1" customFormat="1" ht="19.5" x14ac:dyDescent="0.2">
      <c r="A151" s="29"/>
      <c r="B151" s="30"/>
      <c r="C151" s="31"/>
      <c r="D151" s="212" t="s">
        <v>132</v>
      </c>
      <c r="E151" s="31"/>
      <c r="F151" s="213" t="s">
        <v>208</v>
      </c>
      <c r="G151" s="31"/>
      <c r="H151" s="31"/>
      <c r="I151" s="110"/>
      <c r="J151" s="110"/>
      <c r="K151" s="31"/>
      <c r="L151" s="31"/>
      <c r="M151" s="34"/>
      <c r="N151" s="214"/>
      <c r="O151" s="215"/>
      <c r="P151" s="65"/>
      <c r="Q151" s="65"/>
      <c r="R151" s="65"/>
      <c r="S151" s="65"/>
      <c r="T151" s="65"/>
      <c r="U151" s="65"/>
      <c r="V151" s="65"/>
      <c r="W151" s="65"/>
      <c r="X151" s="66"/>
      <c r="Y151" s="29"/>
      <c r="Z151" s="29"/>
      <c r="AA151" s="29"/>
      <c r="AB151" s="29"/>
      <c r="AC151" s="29"/>
      <c r="AD151" s="29"/>
      <c r="AE151" s="29"/>
      <c r="AT151" s="13" t="s">
        <v>132</v>
      </c>
      <c r="AU151" s="13" t="s">
        <v>81</v>
      </c>
    </row>
    <row r="152" spans="1:65" s="1" customFormat="1" ht="49.9" customHeight="1" x14ac:dyDescent="0.2">
      <c r="A152" s="29"/>
      <c r="B152" s="30"/>
      <c r="C152" s="31"/>
      <c r="D152" s="31"/>
      <c r="E152" s="186" t="s">
        <v>209</v>
      </c>
      <c r="F152" s="186" t="s">
        <v>210</v>
      </c>
      <c r="G152" s="31"/>
      <c r="H152" s="31"/>
      <c r="I152" s="110"/>
      <c r="J152" s="110"/>
      <c r="K152" s="168">
        <f t="shared" ref="K152:K172" si="0">BK152</f>
        <v>0</v>
      </c>
      <c r="L152" s="31"/>
      <c r="M152" s="34"/>
      <c r="N152" s="214"/>
      <c r="O152" s="215"/>
      <c r="P152" s="65"/>
      <c r="Q152" s="191">
        <f>SUM(Q153:Q172)</f>
        <v>0</v>
      </c>
      <c r="R152" s="191">
        <f>SUM(R153:R172)</f>
        <v>0</v>
      </c>
      <c r="S152" s="65"/>
      <c r="T152" s="65"/>
      <c r="U152" s="65"/>
      <c r="V152" s="65"/>
      <c r="W152" s="65"/>
      <c r="X152" s="66"/>
      <c r="Y152" s="29"/>
      <c r="Z152" s="29"/>
      <c r="AA152" s="29"/>
      <c r="AB152" s="29"/>
      <c r="AC152" s="29"/>
      <c r="AD152" s="29"/>
      <c r="AE152" s="29"/>
      <c r="AT152" s="13" t="s">
        <v>72</v>
      </c>
      <c r="AU152" s="13" t="s">
        <v>73</v>
      </c>
      <c r="AY152" s="13" t="s">
        <v>211</v>
      </c>
      <c r="BK152" s="211">
        <f>SUM(BK153:BK172)</f>
        <v>0</v>
      </c>
    </row>
    <row r="153" spans="1:65" s="1" customFormat="1" ht="16.350000000000001" customHeight="1" x14ac:dyDescent="0.2">
      <c r="A153" s="29"/>
      <c r="B153" s="30"/>
      <c r="C153" s="226" t="s">
        <v>1</v>
      </c>
      <c r="D153" s="226" t="s">
        <v>126</v>
      </c>
      <c r="E153" s="227" t="s">
        <v>1</v>
      </c>
      <c r="F153" s="228" t="s">
        <v>1</v>
      </c>
      <c r="G153" s="229" t="s">
        <v>1</v>
      </c>
      <c r="H153" s="230"/>
      <c r="I153" s="230"/>
      <c r="J153" s="230"/>
      <c r="K153" s="231">
        <f t="shared" si="0"/>
        <v>0</v>
      </c>
      <c r="L153" s="203"/>
      <c r="M153" s="34"/>
      <c r="N153" s="232" t="s">
        <v>1</v>
      </c>
      <c r="O153" s="233" t="s">
        <v>37</v>
      </c>
      <c r="P153" s="234">
        <f t="shared" ref="P153:P172" si="1">I153+J153</f>
        <v>0</v>
      </c>
      <c r="Q153" s="234">
        <f t="shared" ref="Q153:Q172" si="2">I153*H153</f>
        <v>0</v>
      </c>
      <c r="R153" s="234">
        <f t="shared" ref="R153:R172" si="3">J153*H153</f>
        <v>0</v>
      </c>
      <c r="S153" s="65"/>
      <c r="T153" s="65"/>
      <c r="U153" s="65"/>
      <c r="V153" s="65"/>
      <c r="W153" s="65"/>
      <c r="X153" s="66"/>
      <c r="Y153" s="29"/>
      <c r="Z153" s="29"/>
      <c r="AA153" s="29"/>
      <c r="AB153" s="29"/>
      <c r="AC153" s="29"/>
      <c r="AD153" s="29"/>
      <c r="AE153" s="29"/>
      <c r="AT153" s="13" t="s">
        <v>211</v>
      </c>
      <c r="AU153" s="13" t="s">
        <v>81</v>
      </c>
      <c r="AY153" s="13" t="s">
        <v>211</v>
      </c>
      <c r="BE153" s="210">
        <f t="shared" ref="BE153:BE172" si="4">IF(O153="základná",K153,0)</f>
        <v>0</v>
      </c>
      <c r="BF153" s="210">
        <f t="shared" ref="BF153:BF172" si="5">IF(O153="znížená",K153,0)</f>
        <v>0</v>
      </c>
      <c r="BG153" s="210">
        <f t="shared" ref="BG153:BG172" si="6">IF(O153="zákl. prenesená",K153,0)</f>
        <v>0</v>
      </c>
      <c r="BH153" s="210">
        <f t="shared" ref="BH153:BH172" si="7">IF(O153="zníž. prenesená",K153,0)</f>
        <v>0</v>
      </c>
      <c r="BI153" s="210">
        <f t="shared" ref="BI153:BI172" si="8">IF(O153="nulová",K153,0)</f>
        <v>0</v>
      </c>
      <c r="BJ153" s="13" t="s">
        <v>130</v>
      </c>
      <c r="BK153" s="211">
        <f t="shared" ref="BK153:BK172" si="9">P153*H153</f>
        <v>0</v>
      </c>
    </row>
    <row r="154" spans="1:65" s="1" customFormat="1" ht="16.350000000000001" customHeight="1" x14ac:dyDescent="0.2">
      <c r="A154" s="29"/>
      <c r="B154" s="30"/>
      <c r="C154" s="226" t="s">
        <v>1</v>
      </c>
      <c r="D154" s="226" t="s">
        <v>126</v>
      </c>
      <c r="E154" s="227" t="s">
        <v>1</v>
      </c>
      <c r="F154" s="228" t="s">
        <v>1</v>
      </c>
      <c r="G154" s="229" t="s">
        <v>1</v>
      </c>
      <c r="H154" s="230"/>
      <c r="I154" s="230"/>
      <c r="J154" s="230"/>
      <c r="K154" s="231">
        <f t="shared" si="0"/>
        <v>0</v>
      </c>
      <c r="L154" s="203"/>
      <c r="M154" s="34"/>
      <c r="N154" s="232" t="s">
        <v>1</v>
      </c>
      <c r="O154" s="233" t="s">
        <v>37</v>
      </c>
      <c r="P154" s="234">
        <f t="shared" si="1"/>
        <v>0</v>
      </c>
      <c r="Q154" s="234">
        <f t="shared" si="2"/>
        <v>0</v>
      </c>
      <c r="R154" s="234">
        <f t="shared" si="3"/>
        <v>0</v>
      </c>
      <c r="S154" s="65"/>
      <c r="T154" s="65"/>
      <c r="U154" s="65"/>
      <c r="V154" s="65"/>
      <c r="W154" s="65"/>
      <c r="X154" s="66"/>
      <c r="Y154" s="29"/>
      <c r="Z154" s="29"/>
      <c r="AA154" s="29"/>
      <c r="AB154" s="29"/>
      <c r="AC154" s="29"/>
      <c r="AD154" s="29"/>
      <c r="AE154" s="29"/>
      <c r="AT154" s="13" t="s">
        <v>211</v>
      </c>
      <c r="AU154" s="13" t="s">
        <v>81</v>
      </c>
      <c r="AY154" s="13" t="s">
        <v>211</v>
      </c>
      <c r="BE154" s="210">
        <f t="shared" si="4"/>
        <v>0</v>
      </c>
      <c r="BF154" s="210">
        <f t="shared" si="5"/>
        <v>0</v>
      </c>
      <c r="BG154" s="210">
        <f t="shared" si="6"/>
        <v>0</v>
      </c>
      <c r="BH154" s="210">
        <f t="shared" si="7"/>
        <v>0</v>
      </c>
      <c r="BI154" s="210">
        <f t="shared" si="8"/>
        <v>0</v>
      </c>
      <c r="BJ154" s="13" t="s">
        <v>130</v>
      </c>
      <c r="BK154" s="211">
        <f t="shared" si="9"/>
        <v>0</v>
      </c>
    </row>
    <row r="155" spans="1:65" s="1" customFormat="1" ht="16.350000000000001" customHeight="1" x14ac:dyDescent="0.2">
      <c r="A155" s="29"/>
      <c r="B155" s="30"/>
      <c r="C155" s="226" t="s">
        <v>1</v>
      </c>
      <c r="D155" s="226" t="s">
        <v>126</v>
      </c>
      <c r="E155" s="227" t="s">
        <v>1</v>
      </c>
      <c r="F155" s="228" t="s">
        <v>1</v>
      </c>
      <c r="G155" s="229" t="s">
        <v>1</v>
      </c>
      <c r="H155" s="230"/>
      <c r="I155" s="230"/>
      <c r="J155" s="230"/>
      <c r="K155" s="231">
        <f t="shared" si="0"/>
        <v>0</v>
      </c>
      <c r="L155" s="203"/>
      <c r="M155" s="34"/>
      <c r="N155" s="232" t="s">
        <v>1</v>
      </c>
      <c r="O155" s="233" t="s">
        <v>37</v>
      </c>
      <c r="P155" s="234">
        <f t="shared" si="1"/>
        <v>0</v>
      </c>
      <c r="Q155" s="234">
        <f t="shared" si="2"/>
        <v>0</v>
      </c>
      <c r="R155" s="234">
        <f t="shared" si="3"/>
        <v>0</v>
      </c>
      <c r="S155" s="65"/>
      <c r="T155" s="65"/>
      <c r="U155" s="65"/>
      <c r="V155" s="65"/>
      <c r="W155" s="65"/>
      <c r="X155" s="66"/>
      <c r="Y155" s="29"/>
      <c r="Z155" s="29"/>
      <c r="AA155" s="29"/>
      <c r="AB155" s="29"/>
      <c r="AC155" s="29"/>
      <c r="AD155" s="29"/>
      <c r="AE155" s="29"/>
      <c r="AT155" s="13" t="s">
        <v>211</v>
      </c>
      <c r="AU155" s="13" t="s">
        <v>81</v>
      </c>
      <c r="AY155" s="13" t="s">
        <v>211</v>
      </c>
      <c r="BE155" s="210">
        <f t="shared" si="4"/>
        <v>0</v>
      </c>
      <c r="BF155" s="210">
        <f t="shared" si="5"/>
        <v>0</v>
      </c>
      <c r="BG155" s="210">
        <f t="shared" si="6"/>
        <v>0</v>
      </c>
      <c r="BH155" s="210">
        <f t="shared" si="7"/>
        <v>0</v>
      </c>
      <c r="BI155" s="210">
        <f t="shared" si="8"/>
        <v>0</v>
      </c>
      <c r="BJ155" s="13" t="s">
        <v>130</v>
      </c>
      <c r="BK155" s="211">
        <f t="shared" si="9"/>
        <v>0</v>
      </c>
    </row>
    <row r="156" spans="1:65" s="1" customFormat="1" ht="16.350000000000001" customHeight="1" x14ac:dyDescent="0.2">
      <c r="A156" s="29"/>
      <c r="B156" s="30"/>
      <c r="C156" s="226" t="s">
        <v>1</v>
      </c>
      <c r="D156" s="226" t="s">
        <v>126</v>
      </c>
      <c r="E156" s="227" t="s">
        <v>1</v>
      </c>
      <c r="F156" s="228" t="s">
        <v>1</v>
      </c>
      <c r="G156" s="229" t="s">
        <v>1</v>
      </c>
      <c r="H156" s="230"/>
      <c r="I156" s="230"/>
      <c r="J156" s="230"/>
      <c r="K156" s="231">
        <f t="shared" si="0"/>
        <v>0</v>
      </c>
      <c r="L156" s="203"/>
      <c r="M156" s="34"/>
      <c r="N156" s="232" t="s">
        <v>1</v>
      </c>
      <c r="O156" s="233" t="s">
        <v>37</v>
      </c>
      <c r="P156" s="234">
        <f t="shared" si="1"/>
        <v>0</v>
      </c>
      <c r="Q156" s="234">
        <f t="shared" si="2"/>
        <v>0</v>
      </c>
      <c r="R156" s="234">
        <f t="shared" si="3"/>
        <v>0</v>
      </c>
      <c r="S156" s="65"/>
      <c r="T156" s="65"/>
      <c r="U156" s="65"/>
      <c r="V156" s="65"/>
      <c r="W156" s="65"/>
      <c r="X156" s="66"/>
      <c r="Y156" s="29"/>
      <c r="Z156" s="29"/>
      <c r="AA156" s="29"/>
      <c r="AB156" s="29"/>
      <c r="AC156" s="29"/>
      <c r="AD156" s="29"/>
      <c r="AE156" s="29"/>
      <c r="AT156" s="13" t="s">
        <v>211</v>
      </c>
      <c r="AU156" s="13" t="s">
        <v>81</v>
      </c>
      <c r="AY156" s="13" t="s">
        <v>211</v>
      </c>
      <c r="BE156" s="210">
        <f t="shared" si="4"/>
        <v>0</v>
      </c>
      <c r="BF156" s="210">
        <f t="shared" si="5"/>
        <v>0</v>
      </c>
      <c r="BG156" s="210">
        <f t="shared" si="6"/>
        <v>0</v>
      </c>
      <c r="BH156" s="210">
        <f t="shared" si="7"/>
        <v>0</v>
      </c>
      <c r="BI156" s="210">
        <f t="shared" si="8"/>
        <v>0</v>
      </c>
      <c r="BJ156" s="13" t="s">
        <v>130</v>
      </c>
      <c r="BK156" s="211">
        <f t="shared" si="9"/>
        <v>0</v>
      </c>
    </row>
    <row r="157" spans="1:65" s="1" customFormat="1" ht="16.350000000000001" customHeight="1" x14ac:dyDescent="0.2">
      <c r="A157" s="29"/>
      <c r="B157" s="30"/>
      <c r="C157" s="226" t="s">
        <v>1</v>
      </c>
      <c r="D157" s="226" t="s">
        <v>126</v>
      </c>
      <c r="E157" s="227" t="s">
        <v>1</v>
      </c>
      <c r="F157" s="228" t="s">
        <v>1</v>
      </c>
      <c r="G157" s="229" t="s">
        <v>1</v>
      </c>
      <c r="H157" s="230"/>
      <c r="I157" s="230"/>
      <c r="J157" s="230"/>
      <c r="K157" s="231">
        <f t="shared" si="0"/>
        <v>0</v>
      </c>
      <c r="L157" s="203"/>
      <c r="M157" s="34"/>
      <c r="N157" s="232" t="s">
        <v>1</v>
      </c>
      <c r="O157" s="233" t="s">
        <v>37</v>
      </c>
      <c r="P157" s="234">
        <f t="shared" si="1"/>
        <v>0</v>
      </c>
      <c r="Q157" s="234">
        <f t="shared" si="2"/>
        <v>0</v>
      </c>
      <c r="R157" s="234">
        <f t="shared" si="3"/>
        <v>0</v>
      </c>
      <c r="S157" s="65"/>
      <c r="T157" s="65"/>
      <c r="U157" s="65"/>
      <c r="V157" s="65"/>
      <c r="W157" s="65"/>
      <c r="X157" s="66"/>
      <c r="Y157" s="29"/>
      <c r="Z157" s="29"/>
      <c r="AA157" s="29"/>
      <c r="AB157" s="29"/>
      <c r="AC157" s="29"/>
      <c r="AD157" s="29"/>
      <c r="AE157" s="29"/>
      <c r="AT157" s="13" t="s">
        <v>211</v>
      </c>
      <c r="AU157" s="13" t="s">
        <v>81</v>
      </c>
      <c r="AY157" s="13" t="s">
        <v>211</v>
      </c>
      <c r="BE157" s="210">
        <f t="shared" si="4"/>
        <v>0</v>
      </c>
      <c r="BF157" s="210">
        <f t="shared" si="5"/>
        <v>0</v>
      </c>
      <c r="BG157" s="210">
        <f t="shared" si="6"/>
        <v>0</v>
      </c>
      <c r="BH157" s="210">
        <f t="shared" si="7"/>
        <v>0</v>
      </c>
      <c r="BI157" s="210">
        <f t="shared" si="8"/>
        <v>0</v>
      </c>
      <c r="BJ157" s="13" t="s">
        <v>130</v>
      </c>
      <c r="BK157" s="211">
        <f t="shared" si="9"/>
        <v>0</v>
      </c>
    </row>
    <row r="158" spans="1:65" s="1" customFormat="1" ht="16.350000000000001" customHeight="1" x14ac:dyDescent="0.2">
      <c r="A158" s="29"/>
      <c r="B158" s="30"/>
      <c r="C158" s="226" t="s">
        <v>1</v>
      </c>
      <c r="D158" s="226" t="s">
        <v>126</v>
      </c>
      <c r="E158" s="227" t="s">
        <v>1</v>
      </c>
      <c r="F158" s="228" t="s">
        <v>1</v>
      </c>
      <c r="G158" s="229" t="s">
        <v>1</v>
      </c>
      <c r="H158" s="230"/>
      <c r="I158" s="230"/>
      <c r="J158" s="230"/>
      <c r="K158" s="231">
        <f t="shared" si="0"/>
        <v>0</v>
      </c>
      <c r="L158" s="203"/>
      <c r="M158" s="34"/>
      <c r="N158" s="232" t="s">
        <v>1</v>
      </c>
      <c r="O158" s="233" t="s">
        <v>37</v>
      </c>
      <c r="P158" s="234">
        <f t="shared" si="1"/>
        <v>0</v>
      </c>
      <c r="Q158" s="234">
        <f t="shared" si="2"/>
        <v>0</v>
      </c>
      <c r="R158" s="234">
        <f t="shared" si="3"/>
        <v>0</v>
      </c>
      <c r="S158" s="65"/>
      <c r="T158" s="65"/>
      <c r="U158" s="65"/>
      <c r="V158" s="65"/>
      <c r="W158" s="65"/>
      <c r="X158" s="66"/>
      <c r="Y158" s="29"/>
      <c r="Z158" s="29"/>
      <c r="AA158" s="29"/>
      <c r="AB158" s="29"/>
      <c r="AC158" s="29"/>
      <c r="AD158" s="29"/>
      <c r="AE158" s="29"/>
      <c r="AT158" s="13" t="s">
        <v>211</v>
      </c>
      <c r="AU158" s="13" t="s">
        <v>81</v>
      </c>
      <c r="AY158" s="13" t="s">
        <v>211</v>
      </c>
      <c r="BE158" s="210">
        <f t="shared" si="4"/>
        <v>0</v>
      </c>
      <c r="BF158" s="210">
        <f t="shared" si="5"/>
        <v>0</v>
      </c>
      <c r="BG158" s="210">
        <f t="shared" si="6"/>
        <v>0</v>
      </c>
      <c r="BH158" s="210">
        <f t="shared" si="7"/>
        <v>0</v>
      </c>
      <c r="BI158" s="210">
        <f t="shared" si="8"/>
        <v>0</v>
      </c>
      <c r="BJ158" s="13" t="s">
        <v>130</v>
      </c>
      <c r="BK158" s="211">
        <f t="shared" si="9"/>
        <v>0</v>
      </c>
    </row>
    <row r="159" spans="1:65" s="1" customFormat="1" ht="16.350000000000001" customHeight="1" x14ac:dyDescent="0.2">
      <c r="A159" s="29"/>
      <c r="B159" s="30"/>
      <c r="C159" s="226" t="s">
        <v>1</v>
      </c>
      <c r="D159" s="226" t="s">
        <v>126</v>
      </c>
      <c r="E159" s="227" t="s">
        <v>1</v>
      </c>
      <c r="F159" s="228" t="s">
        <v>1</v>
      </c>
      <c r="G159" s="229" t="s">
        <v>1</v>
      </c>
      <c r="H159" s="230"/>
      <c r="I159" s="230"/>
      <c r="J159" s="230"/>
      <c r="K159" s="231">
        <f t="shared" si="0"/>
        <v>0</v>
      </c>
      <c r="L159" s="203"/>
      <c r="M159" s="34"/>
      <c r="N159" s="232" t="s">
        <v>1</v>
      </c>
      <c r="O159" s="233" t="s">
        <v>37</v>
      </c>
      <c r="P159" s="234">
        <f t="shared" si="1"/>
        <v>0</v>
      </c>
      <c r="Q159" s="234">
        <f t="shared" si="2"/>
        <v>0</v>
      </c>
      <c r="R159" s="234">
        <f t="shared" si="3"/>
        <v>0</v>
      </c>
      <c r="S159" s="65"/>
      <c r="T159" s="65"/>
      <c r="U159" s="65"/>
      <c r="V159" s="65"/>
      <c r="W159" s="65"/>
      <c r="X159" s="66"/>
      <c r="Y159" s="29"/>
      <c r="Z159" s="29"/>
      <c r="AA159" s="29"/>
      <c r="AB159" s="29"/>
      <c r="AC159" s="29"/>
      <c r="AD159" s="29"/>
      <c r="AE159" s="29"/>
      <c r="AT159" s="13" t="s">
        <v>211</v>
      </c>
      <c r="AU159" s="13" t="s">
        <v>81</v>
      </c>
      <c r="AY159" s="13" t="s">
        <v>211</v>
      </c>
      <c r="BE159" s="210">
        <f t="shared" si="4"/>
        <v>0</v>
      </c>
      <c r="BF159" s="210">
        <f t="shared" si="5"/>
        <v>0</v>
      </c>
      <c r="BG159" s="210">
        <f t="shared" si="6"/>
        <v>0</v>
      </c>
      <c r="BH159" s="210">
        <f t="shared" si="7"/>
        <v>0</v>
      </c>
      <c r="BI159" s="210">
        <f t="shared" si="8"/>
        <v>0</v>
      </c>
      <c r="BJ159" s="13" t="s">
        <v>130</v>
      </c>
      <c r="BK159" s="211">
        <f t="shared" si="9"/>
        <v>0</v>
      </c>
    </row>
    <row r="160" spans="1:65" s="1" customFormat="1" ht="16.350000000000001" customHeight="1" x14ac:dyDescent="0.2">
      <c r="A160" s="29"/>
      <c r="B160" s="30"/>
      <c r="C160" s="226" t="s">
        <v>1</v>
      </c>
      <c r="D160" s="226" t="s">
        <v>126</v>
      </c>
      <c r="E160" s="227" t="s">
        <v>1</v>
      </c>
      <c r="F160" s="228" t="s">
        <v>1</v>
      </c>
      <c r="G160" s="229" t="s">
        <v>1</v>
      </c>
      <c r="H160" s="230"/>
      <c r="I160" s="230"/>
      <c r="J160" s="230"/>
      <c r="K160" s="231">
        <f t="shared" si="0"/>
        <v>0</v>
      </c>
      <c r="L160" s="203"/>
      <c r="M160" s="34"/>
      <c r="N160" s="232" t="s">
        <v>1</v>
      </c>
      <c r="O160" s="233" t="s">
        <v>37</v>
      </c>
      <c r="P160" s="234">
        <f t="shared" si="1"/>
        <v>0</v>
      </c>
      <c r="Q160" s="234">
        <f t="shared" si="2"/>
        <v>0</v>
      </c>
      <c r="R160" s="234">
        <f t="shared" si="3"/>
        <v>0</v>
      </c>
      <c r="S160" s="65"/>
      <c r="T160" s="65"/>
      <c r="U160" s="65"/>
      <c r="V160" s="65"/>
      <c r="W160" s="65"/>
      <c r="X160" s="66"/>
      <c r="Y160" s="29"/>
      <c r="Z160" s="29"/>
      <c r="AA160" s="29"/>
      <c r="AB160" s="29"/>
      <c r="AC160" s="29"/>
      <c r="AD160" s="29"/>
      <c r="AE160" s="29"/>
      <c r="AT160" s="13" t="s">
        <v>211</v>
      </c>
      <c r="AU160" s="13" t="s">
        <v>81</v>
      </c>
      <c r="AY160" s="13" t="s">
        <v>211</v>
      </c>
      <c r="BE160" s="210">
        <f t="shared" si="4"/>
        <v>0</v>
      </c>
      <c r="BF160" s="210">
        <f t="shared" si="5"/>
        <v>0</v>
      </c>
      <c r="BG160" s="210">
        <f t="shared" si="6"/>
        <v>0</v>
      </c>
      <c r="BH160" s="210">
        <f t="shared" si="7"/>
        <v>0</v>
      </c>
      <c r="BI160" s="210">
        <f t="shared" si="8"/>
        <v>0</v>
      </c>
      <c r="BJ160" s="13" t="s">
        <v>130</v>
      </c>
      <c r="BK160" s="211">
        <f t="shared" si="9"/>
        <v>0</v>
      </c>
    </row>
    <row r="161" spans="1:63" s="1" customFormat="1" ht="16.350000000000001" customHeight="1" x14ac:dyDescent="0.2">
      <c r="A161" s="29"/>
      <c r="B161" s="30"/>
      <c r="C161" s="226" t="s">
        <v>1</v>
      </c>
      <c r="D161" s="226" t="s">
        <v>126</v>
      </c>
      <c r="E161" s="227" t="s">
        <v>1</v>
      </c>
      <c r="F161" s="228" t="s">
        <v>1</v>
      </c>
      <c r="G161" s="229" t="s">
        <v>1</v>
      </c>
      <c r="H161" s="230"/>
      <c r="I161" s="230"/>
      <c r="J161" s="230"/>
      <c r="K161" s="231">
        <f t="shared" si="0"/>
        <v>0</v>
      </c>
      <c r="L161" s="203"/>
      <c r="M161" s="34"/>
      <c r="N161" s="232" t="s">
        <v>1</v>
      </c>
      <c r="O161" s="233" t="s">
        <v>37</v>
      </c>
      <c r="P161" s="234">
        <f t="shared" si="1"/>
        <v>0</v>
      </c>
      <c r="Q161" s="234">
        <f t="shared" si="2"/>
        <v>0</v>
      </c>
      <c r="R161" s="234">
        <f t="shared" si="3"/>
        <v>0</v>
      </c>
      <c r="S161" s="65"/>
      <c r="T161" s="65"/>
      <c r="U161" s="65"/>
      <c r="V161" s="65"/>
      <c r="W161" s="65"/>
      <c r="X161" s="66"/>
      <c r="Y161" s="29"/>
      <c r="Z161" s="29"/>
      <c r="AA161" s="29"/>
      <c r="AB161" s="29"/>
      <c r="AC161" s="29"/>
      <c r="AD161" s="29"/>
      <c r="AE161" s="29"/>
      <c r="AT161" s="13" t="s">
        <v>211</v>
      </c>
      <c r="AU161" s="13" t="s">
        <v>81</v>
      </c>
      <c r="AY161" s="13" t="s">
        <v>211</v>
      </c>
      <c r="BE161" s="210">
        <f t="shared" si="4"/>
        <v>0</v>
      </c>
      <c r="BF161" s="210">
        <f t="shared" si="5"/>
        <v>0</v>
      </c>
      <c r="BG161" s="210">
        <f t="shared" si="6"/>
        <v>0</v>
      </c>
      <c r="BH161" s="210">
        <f t="shared" si="7"/>
        <v>0</v>
      </c>
      <c r="BI161" s="210">
        <f t="shared" si="8"/>
        <v>0</v>
      </c>
      <c r="BJ161" s="13" t="s">
        <v>130</v>
      </c>
      <c r="BK161" s="211">
        <f t="shared" si="9"/>
        <v>0</v>
      </c>
    </row>
    <row r="162" spans="1:63" s="1" customFormat="1" ht="16.350000000000001" customHeight="1" x14ac:dyDescent="0.2">
      <c r="A162" s="29"/>
      <c r="B162" s="30"/>
      <c r="C162" s="226" t="s">
        <v>1</v>
      </c>
      <c r="D162" s="226" t="s">
        <v>126</v>
      </c>
      <c r="E162" s="227" t="s">
        <v>1</v>
      </c>
      <c r="F162" s="228" t="s">
        <v>1</v>
      </c>
      <c r="G162" s="229" t="s">
        <v>1</v>
      </c>
      <c r="H162" s="230"/>
      <c r="I162" s="230"/>
      <c r="J162" s="230"/>
      <c r="K162" s="231">
        <f t="shared" si="0"/>
        <v>0</v>
      </c>
      <c r="L162" s="203"/>
      <c r="M162" s="34"/>
      <c r="N162" s="232" t="s">
        <v>1</v>
      </c>
      <c r="O162" s="233" t="s">
        <v>37</v>
      </c>
      <c r="P162" s="234">
        <f t="shared" si="1"/>
        <v>0</v>
      </c>
      <c r="Q162" s="234">
        <f t="shared" si="2"/>
        <v>0</v>
      </c>
      <c r="R162" s="234">
        <f t="shared" si="3"/>
        <v>0</v>
      </c>
      <c r="S162" s="65"/>
      <c r="T162" s="65"/>
      <c r="U162" s="65"/>
      <c r="V162" s="65"/>
      <c r="W162" s="65"/>
      <c r="X162" s="66"/>
      <c r="Y162" s="29"/>
      <c r="Z162" s="29"/>
      <c r="AA162" s="29"/>
      <c r="AB162" s="29"/>
      <c r="AC162" s="29"/>
      <c r="AD162" s="29"/>
      <c r="AE162" s="29"/>
      <c r="AT162" s="13" t="s">
        <v>211</v>
      </c>
      <c r="AU162" s="13" t="s">
        <v>81</v>
      </c>
      <c r="AY162" s="13" t="s">
        <v>211</v>
      </c>
      <c r="BE162" s="210">
        <f t="shared" si="4"/>
        <v>0</v>
      </c>
      <c r="BF162" s="210">
        <f t="shared" si="5"/>
        <v>0</v>
      </c>
      <c r="BG162" s="210">
        <f t="shared" si="6"/>
        <v>0</v>
      </c>
      <c r="BH162" s="210">
        <f t="shared" si="7"/>
        <v>0</v>
      </c>
      <c r="BI162" s="210">
        <f t="shared" si="8"/>
        <v>0</v>
      </c>
      <c r="BJ162" s="13" t="s">
        <v>130</v>
      </c>
      <c r="BK162" s="211">
        <f t="shared" si="9"/>
        <v>0</v>
      </c>
    </row>
    <row r="163" spans="1:63" s="1" customFormat="1" ht="16.350000000000001" customHeight="1" x14ac:dyDescent="0.2">
      <c r="A163" s="29"/>
      <c r="B163" s="30"/>
      <c r="C163" s="226" t="s">
        <v>1</v>
      </c>
      <c r="D163" s="226" t="s">
        <v>126</v>
      </c>
      <c r="E163" s="227" t="s">
        <v>1</v>
      </c>
      <c r="F163" s="228" t="s">
        <v>1</v>
      </c>
      <c r="G163" s="229" t="s">
        <v>1</v>
      </c>
      <c r="H163" s="230"/>
      <c r="I163" s="230"/>
      <c r="J163" s="230"/>
      <c r="K163" s="231">
        <f t="shared" si="0"/>
        <v>0</v>
      </c>
      <c r="L163" s="203"/>
      <c r="M163" s="34"/>
      <c r="N163" s="232" t="s">
        <v>1</v>
      </c>
      <c r="O163" s="233" t="s">
        <v>37</v>
      </c>
      <c r="P163" s="234">
        <f t="shared" si="1"/>
        <v>0</v>
      </c>
      <c r="Q163" s="234">
        <f t="shared" si="2"/>
        <v>0</v>
      </c>
      <c r="R163" s="234">
        <f t="shared" si="3"/>
        <v>0</v>
      </c>
      <c r="S163" s="65"/>
      <c r="T163" s="65"/>
      <c r="U163" s="65"/>
      <c r="V163" s="65"/>
      <c r="W163" s="65"/>
      <c r="X163" s="66"/>
      <c r="Y163" s="29"/>
      <c r="Z163" s="29"/>
      <c r="AA163" s="29"/>
      <c r="AB163" s="29"/>
      <c r="AC163" s="29"/>
      <c r="AD163" s="29"/>
      <c r="AE163" s="29"/>
      <c r="AT163" s="13" t="s">
        <v>211</v>
      </c>
      <c r="AU163" s="13" t="s">
        <v>81</v>
      </c>
      <c r="AY163" s="13" t="s">
        <v>211</v>
      </c>
      <c r="BE163" s="210">
        <f t="shared" si="4"/>
        <v>0</v>
      </c>
      <c r="BF163" s="210">
        <f t="shared" si="5"/>
        <v>0</v>
      </c>
      <c r="BG163" s="210">
        <f t="shared" si="6"/>
        <v>0</v>
      </c>
      <c r="BH163" s="210">
        <f t="shared" si="7"/>
        <v>0</v>
      </c>
      <c r="BI163" s="210">
        <f t="shared" si="8"/>
        <v>0</v>
      </c>
      <c r="BJ163" s="13" t="s">
        <v>130</v>
      </c>
      <c r="BK163" s="211">
        <f t="shared" si="9"/>
        <v>0</v>
      </c>
    </row>
    <row r="164" spans="1:63" s="1" customFormat="1" ht="16.350000000000001" customHeight="1" x14ac:dyDescent="0.2">
      <c r="A164" s="29"/>
      <c r="B164" s="30"/>
      <c r="C164" s="226" t="s">
        <v>1</v>
      </c>
      <c r="D164" s="226" t="s">
        <v>126</v>
      </c>
      <c r="E164" s="227" t="s">
        <v>1</v>
      </c>
      <c r="F164" s="228" t="s">
        <v>1</v>
      </c>
      <c r="G164" s="229" t="s">
        <v>1</v>
      </c>
      <c r="H164" s="230"/>
      <c r="I164" s="230"/>
      <c r="J164" s="230"/>
      <c r="K164" s="231">
        <f t="shared" si="0"/>
        <v>0</v>
      </c>
      <c r="L164" s="203"/>
      <c r="M164" s="34"/>
      <c r="N164" s="232" t="s">
        <v>1</v>
      </c>
      <c r="O164" s="233" t="s">
        <v>37</v>
      </c>
      <c r="P164" s="234">
        <f t="shared" si="1"/>
        <v>0</v>
      </c>
      <c r="Q164" s="234">
        <f t="shared" si="2"/>
        <v>0</v>
      </c>
      <c r="R164" s="234">
        <f t="shared" si="3"/>
        <v>0</v>
      </c>
      <c r="S164" s="65"/>
      <c r="T164" s="65"/>
      <c r="U164" s="65"/>
      <c r="V164" s="65"/>
      <c r="W164" s="65"/>
      <c r="X164" s="66"/>
      <c r="Y164" s="29"/>
      <c r="Z164" s="29"/>
      <c r="AA164" s="29"/>
      <c r="AB164" s="29"/>
      <c r="AC164" s="29"/>
      <c r="AD164" s="29"/>
      <c r="AE164" s="29"/>
      <c r="AT164" s="13" t="s">
        <v>211</v>
      </c>
      <c r="AU164" s="13" t="s">
        <v>81</v>
      </c>
      <c r="AY164" s="13" t="s">
        <v>211</v>
      </c>
      <c r="BE164" s="210">
        <f t="shared" si="4"/>
        <v>0</v>
      </c>
      <c r="BF164" s="210">
        <f t="shared" si="5"/>
        <v>0</v>
      </c>
      <c r="BG164" s="210">
        <f t="shared" si="6"/>
        <v>0</v>
      </c>
      <c r="BH164" s="210">
        <f t="shared" si="7"/>
        <v>0</v>
      </c>
      <c r="BI164" s="210">
        <f t="shared" si="8"/>
        <v>0</v>
      </c>
      <c r="BJ164" s="13" t="s">
        <v>130</v>
      </c>
      <c r="BK164" s="211">
        <f t="shared" si="9"/>
        <v>0</v>
      </c>
    </row>
    <row r="165" spans="1:63" s="1" customFormat="1" ht="16.350000000000001" customHeight="1" x14ac:dyDescent="0.2">
      <c r="A165" s="29"/>
      <c r="B165" s="30"/>
      <c r="C165" s="226" t="s">
        <v>1</v>
      </c>
      <c r="D165" s="226" t="s">
        <v>126</v>
      </c>
      <c r="E165" s="227" t="s">
        <v>1</v>
      </c>
      <c r="F165" s="228" t="s">
        <v>1</v>
      </c>
      <c r="G165" s="229" t="s">
        <v>1</v>
      </c>
      <c r="H165" s="230"/>
      <c r="I165" s="230"/>
      <c r="J165" s="230"/>
      <c r="K165" s="231">
        <f t="shared" si="0"/>
        <v>0</v>
      </c>
      <c r="L165" s="203"/>
      <c r="M165" s="34"/>
      <c r="N165" s="232" t="s">
        <v>1</v>
      </c>
      <c r="O165" s="233" t="s">
        <v>37</v>
      </c>
      <c r="P165" s="234">
        <f t="shared" si="1"/>
        <v>0</v>
      </c>
      <c r="Q165" s="234">
        <f t="shared" si="2"/>
        <v>0</v>
      </c>
      <c r="R165" s="234">
        <f t="shared" si="3"/>
        <v>0</v>
      </c>
      <c r="S165" s="65"/>
      <c r="T165" s="65"/>
      <c r="U165" s="65"/>
      <c r="V165" s="65"/>
      <c r="W165" s="65"/>
      <c r="X165" s="66"/>
      <c r="Y165" s="29"/>
      <c r="Z165" s="29"/>
      <c r="AA165" s="29"/>
      <c r="AB165" s="29"/>
      <c r="AC165" s="29"/>
      <c r="AD165" s="29"/>
      <c r="AE165" s="29"/>
      <c r="AT165" s="13" t="s">
        <v>211</v>
      </c>
      <c r="AU165" s="13" t="s">
        <v>81</v>
      </c>
      <c r="AY165" s="13" t="s">
        <v>211</v>
      </c>
      <c r="BE165" s="210">
        <f t="shared" si="4"/>
        <v>0</v>
      </c>
      <c r="BF165" s="210">
        <f t="shared" si="5"/>
        <v>0</v>
      </c>
      <c r="BG165" s="210">
        <f t="shared" si="6"/>
        <v>0</v>
      </c>
      <c r="BH165" s="210">
        <f t="shared" si="7"/>
        <v>0</v>
      </c>
      <c r="BI165" s="210">
        <f t="shared" si="8"/>
        <v>0</v>
      </c>
      <c r="BJ165" s="13" t="s">
        <v>130</v>
      </c>
      <c r="BK165" s="211">
        <f t="shared" si="9"/>
        <v>0</v>
      </c>
    </row>
    <row r="166" spans="1:63" s="1" customFormat="1" ht="16.350000000000001" customHeight="1" x14ac:dyDescent="0.2">
      <c r="A166" s="29"/>
      <c r="B166" s="30"/>
      <c r="C166" s="226" t="s">
        <v>1</v>
      </c>
      <c r="D166" s="226" t="s">
        <v>126</v>
      </c>
      <c r="E166" s="227" t="s">
        <v>1</v>
      </c>
      <c r="F166" s="228" t="s">
        <v>1</v>
      </c>
      <c r="G166" s="229" t="s">
        <v>1</v>
      </c>
      <c r="H166" s="230"/>
      <c r="I166" s="230"/>
      <c r="J166" s="230"/>
      <c r="K166" s="231">
        <f t="shared" si="0"/>
        <v>0</v>
      </c>
      <c r="L166" s="203"/>
      <c r="M166" s="34"/>
      <c r="N166" s="232" t="s">
        <v>1</v>
      </c>
      <c r="O166" s="233" t="s">
        <v>37</v>
      </c>
      <c r="P166" s="234">
        <f t="shared" si="1"/>
        <v>0</v>
      </c>
      <c r="Q166" s="234">
        <f t="shared" si="2"/>
        <v>0</v>
      </c>
      <c r="R166" s="234">
        <f t="shared" si="3"/>
        <v>0</v>
      </c>
      <c r="S166" s="65"/>
      <c r="T166" s="65"/>
      <c r="U166" s="65"/>
      <c r="V166" s="65"/>
      <c r="W166" s="65"/>
      <c r="X166" s="66"/>
      <c r="Y166" s="29"/>
      <c r="Z166" s="29"/>
      <c r="AA166" s="29"/>
      <c r="AB166" s="29"/>
      <c r="AC166" s="29"/>
      <c r="AD166" s="29"/>
      <c r="AE166" s="29"/>
      <c r="AT166" s="13" t="s">
        <v>211</v>
      </c>
      <c r="AU166" s="13" t="s">
        <v>81</v>
      </c>
      <c r="AY166" s="13" t="s">
        <v>211</v>
      </c>
      <c r="BE166" s="210">
        <f t="shared" si="4"/>
        <v>0</v>
      </c>
      <c r="BF166" s="210">
        <f t="shared" si="5"/>
        <v>0</v>
      </c>
      <c r="BG166" s="210">
        <f t="shared" si="6"/>
        <v>0</v>
      </c>
      <c r="BH166" s="210">
        <f t="shared" si="7"/>
        <v>0</v>
      </c>
      <c r="BI166" s="210">
        <f t="shared" si="8"/>
        <v>0</v>
      </c>
      <c r="BJ166" s="13" t="s">
        <v>130</v>
      </c>
      <c r="BK166" s="211">
        <f t="shared" si="9"/>
        <v>0</v>
      </c>
    </row>
    <row r="167" spans="1:63" s="1" customFormat="1" ht="16.350000000000001" customHeight="1" x14ac:dyDescent="0.2">
      <c r="A167" s="29"/>
      <c r="B167" s="30"/>
      <c r="C167" s="226" t="s">
        <v>1</v>
      </c>
      <c r="D167" s="226" t="s">
        <v>126</v>
      </c>
      <c r="E167" s="227" t="s">
        <v>1</v>
      </c>
      <c r="F167" s="228" t="s">
        <v>1</v>
      </c>
      <c r="G167" s="229" t="s">
        <v>1</v>
      </c>
      <c r="H167" s="230"/>
      <c r="I167" s="230"/>
      <c r="J167" s="230"/>
      <c r="K167" s="231">
        <f t="shared" si="0"/>
        <v>0</v>
      </c>
      <c r="L167" s="203"/>
      <c r="M167" s="34"/>
      <c r="N167" s="232" t="s">
        <v>1</v>
      </c>
      <c r="O167" s="233" t="s">
        <v>37</v>
      </c>
      <c r="P167" s="234">
        <f t="shared" si="1"/>
        <v>0</v>
      </c>
      <c r="Q167" s="234">
        <f t="shared" si="2"/>
        <v>0</v>
      </c>
      <c r="R167" s="234">
        <f t="shared" si="3"/>
        <v>0</v>
      </c>
      <c r="S167" s="65"/>
      <c r="T167" s="65"/>
      <c r="U167" s="65"/>
      <c r="V167" s="65"/>
      <c r="W167" s="65"/>
      <c r="X167" s="66"/>
      <c r="Y167" s="29"/>
      <c r="Z167" s="29"/>
      <c r="AA167" s="29"/>
      <c r="AB167" s="29"/>
      <c r="AC167" s="29"/>
      <c r="AD167" s="29"/>
      <c r="AE167" s="29"/>
      <c r="AT167" s="13" t="s">
        <v>211</v>
      </c>
      <c r="AU167" s="13" t="s">
        <v>81</v>
      </c>
      <c r="AY167" s="13" t="s">
        <v>211</v>
      </c>
      <c r="BE167" s="210">
        <f t="shared" si="4"/>
        <v>0</v>
      </c>
      <c r="BF167" s="210">
        <f t="shared" si="5"/>
        <v>0</v>
      </c>
      <c r="BG167" s="210">
        <f t="shared" si="6"/>
        <v>0</v>
      </c>
      <c r="BH167" s="210">
        <f t="shared" si="7"/>
        <v>0</v>
      </c>
      <c r="BI167" s="210">
        <f t="shared" si="8"/>
        <v>0</v>
      </c>
      <c r="BJ167" s="13" t="s">
        <v>130</v>
      </c>
      <c r="BK167" s="211">
        <f t="shared" si="9"/>
        <v>0</v>
      </c>
    </row>
    <row r="168" spans="1:63" s="1" customFormat="1" ht="16.350000000000001" customHeight="1" x14ac:dyDescent="0.2">
      <c r="A168" s="29"/>
      <c r="B168" s="30"/>
      <c r="C168" s="226" t="s">
        <v>1</v>
      </c>
      <c r="D168" s="226" t="s">
        <v>126</v>
      </c>
      <c r="E168" s="227" t="s">
        <v>1</v>
      </c>
      <c r="F168" s="228" t="s">
        <v>1</v>
      </c>
      <c r="G168" s="229" t="s">
        <v>1</v>
      </c>
      <c r="H168" s="230"/>
      <c r="I168" s="230"/>
      <c r="J168" s="230"/>
      <c r="K168" s="231">
        <f t="shared" si="0"/>
        <v>0</v>
      </c>
      <c r="L168" s="203"/>
      <c r="M168" s="34"/>
      <c r="N168" s="232" t="s">
        <v>1</v>
      </c>
      <c r="O168" s="233" t="s">
        <v>37</v>
      </c>
      <c r="P168" s="234">
        <f t="shared" si="1"/>
        <v>0</v>
      </c>
      <c r="Q168" s="234">
        <f t="shared" si="2"/>
        <v>0</v>
      </c>
      <c r="R168" s="234">
        <f t="shared" si="3"/>
        <v>0</v>
      </c>
      <c r="S168" s="65"/>
      <c r="T168" s="65"/>
      <c r="U168" s="65"/>
      <c r="V168" s="65"/>
      <c r="W168" s="65"/>
      <c r="X168" s="66"/>
      <c r="Y168" s="29"/>
      <c r="Z168" s="29"/>
      <c r="AA168" s="29"/>
      <c r="AB168" s="29"/>
      <c r="AC168" s="29"/>
      <c r="AD168" s="29"/>
      <c r="AE168" s="29"/>
      <c r="AT168" s="13" t="s">
        <v>211</v>
      </c>
      <c r="AU168" s="13" t="s">
        <v>81</v>
      </c>
      <c r="AY168" s="13" t="s">
        <v>211</v>
      </c>
      <c r="BE168" s="210">
        <f t="shared" si="4"/>
        <v>0</v>
      </c>
      <c r="BF168" s="210">
        <f t="shared" si="5"/>
        <v>0</v>
      </c>
      <c r="BG168" s="210">
        <f t="shared" si="6"/>
        <v>0</v>
      </c>
      <c r="BH168" s="210">
        <f t="shared" si="7"/>
        <v>0</v>
      </c>
      <c r="BI168" s="210">
        <f t="shared" si="8"/>
        <v>0</v>
      </c>
      <c r="BJ168" s="13" t="s">
        <v>130</v>
      </c>
      <c r="BK168" s="211">
        <f t="shared" si="9"/>
        <v>0</v>
      </c>
    </row>
    <row r="169" spans="1:63" s="1" customFormat="1" ht="16.350000000000001" customHeight="1" x14ac:dyDescent="0.2">
      <c r="A169" s="29"/>
      <c r="B169" s="30"/>
      <c r="C169" s="226" t="s">
        <v>1</v>
      </c>
      <c r="D169" s="226" t="s">
        <v>126</v>
      </c>
      <c r="E169" s="227" t="s">
        <v>1</v>
      </c>
      <c r="F169" s="228" t="s">
        <v>1</v>
      </c>
      <c r="G169" s="229" t="s">
        <v>1</v>
      </c>
      <c r="H169" s="230"/>
      <c r="I169" s="230"/>
      <c r="J169" s="230"/>
      <c r="K169" s="231">
        <f t="shared" si="0"/>
        <v>0</v>
      </c>
      <c r="L169" s="203"/>
      <c r="M169" s="34"/>
      <c r="N169" s="232" t="s">
        <v>1</v>
      </c>
      <c r="O169" s="233" t="s">
        <v>37</v>
      </c>
      <c r="P169" s="234">
        <f t="shared" si="1"/>
        <v>0</v>
      </c>
      <c r="Q169" s="234">
        <f t="shared" si="2"/>
        <v>0</v>
      </c>
      <c r="R169" s="234">
        <f t="shared" si="3"/>
        <v>0</v>
      </c>
      <c r="S169" s="65"/>
      <c r="T169" s="65"/>
      <c r="U169" s="65"/>
      <c r="V169" s="65"/>
      <c r="W169" s="65"/>
      <c r="X169" s="66"/>
      <c r="Y169" s="29"/>
      <c r="Z169" s="29"/>
      <c r="AA169" s="29"/>
      <c r="AB169" s="29"/>
      <c r="AC169" s="29"/>
      <c r="AD169" s="29"/>
      <c r="AE169" s="29"/>
      <c r="AT169" s="13" t="s">
        <v>211</v>
      </c>
      <c r="AU169" s="13" t="s">
        <v>81</v>
      </c>
      <c r="AY169" s="13" t="s">
        <v>211</v>
      </c>
      <c r="BE169" s="210">
        <f t="shared" si="4"/>
        <v>0</v>
      </c>
      <c r="BF169" s="210">
        <f t="shared" si="5"/>
        <v>0</v>
      </c>
      <c r="BG169" s="210">
        <f t="shared" si="6"/>
        <v>0</v>
      </c>
      <c r="BH169" s="210">
        <f t="shared" si="7"/>
        <v>0</v>
      </c>
      <c r="BI169" s="210">
        <f t="shared" si="8"/>
        <v>0</v>
      </c>
      <c r="BJ169" s="13" t="s">
        <v>130</v>
      </c>
      <c r="BK169" s="211">
        <f t="shared" si="9"/>
        <v>0</v>
      </c>
    </row>
    <row r="170" spans="1:63" s="1" customFormat="1" ht="16.350000000000001" customHeight="1" x14ac:dyDescent="0.2">
      <c r="A170" s="29"/>
      <c r="B170" s="30"/>
      <c r="C170" s="226" t="s">
        <v>1</v>
      </c>
      <c r="D170" s="226" t="s">
        <v>126</v>
      </c>
      <c r="E170" s="227" t="s">
        <v>1</v>
      </c>
      <c r="F170" s="228" t="s">
        <v>1</v>
      </c>
      <c r="G170" s="229" t="s">
        <v>1</v>
      </c>
      <c r="H170" s="230"/>
      <c r="I170" s="230"/>
      <c r="J170" s="230"/>
      <c r="K170" s="231">
        <f t="shared" si="0"/>
        <v>0</v>
      </c>
      <c r="L170" s="203"/>
      <c r="M170" s="34"/>
      <c r="N170" s="232" t="s">
        <v>1</v>
      </c>
      <c r="O170" s="233" t="s">
        <v>37</v>
      </c>
      <c r="P170" s="234">
        <f t="shared" si="1"/>
        <v>0</v>
      </c>
      <c r="Q170" s="234">
        <f t="shared" si="2"/>
        <v>0</v>
      </c>
      <c r="R170" s="234">
        <f t="shared" si="3"/>
        <v>0</v>
      </c>
      <c r="S170" s="65"/>
      <c r="T170" s="65"/>
      <c r="U170" s="65"/>
      <c r="V170" s="65"/>
      <c r="W170" s="65"/>
      <c r="X170" s="66"/>
      <c r="Y170" s="29"/>
      <c r="Z170" s="29"/>
      <c r="AA170" s="29"/>
      <c r="AB170" s="29"/>
      <c r="AC170" s="29"/>
      <c r="AD170" s="29"/>
      <c r="AE170" s="29"/>
      <c r="AT170" s="13" t="s">
        <v>211</v>
      </c>
      <c r="AU170" s="13" t="s">
        <v>81</v>
      </c>
      <c r="AY170" s="13" t="s">
        <v>211</v>
      </c>
      <c r="BE170" s="210">
        <f t="shared" si="4"/>
        <v>0</v>
      </c>
      <c r="BF170" s="210">
        <f t="shared" si="5"/>
        <v>0</v>
      </c>
      <c r="BG170" s="210">
        <f t="shared" si="6"/>
        <v>0</v>
      </c>
      <c r="BH170" s="210">
        <f t="shared" si="7"/>
        <v>0</v>
      </c>
      <c r="BI170" s="210">
        <f t="shared" si="8"/>
        <v>0</v>
      </c>
      <c r="BJ170" s="13" t="s">
        <v>130</v>
      </c>
      <c r="BK170" s="211">
        <f t="shared" si="9"/>
        <v>0</v>
      </c>
    </row>
    <row r="171" spans="1:63" s="1" customFormat="1" ht="16.350000000000001" customHeight="1" x14ac:dyDescent="0.2">
      <c r="A171" s="29"/>
      <c r="B171" s="30"/>
      <c r="C171" s="226" t="s">
        <v>1</v>
      </c>
      <c r="D171" s="226" t="s">
        <v>126</v>
      </c>
      <c r="E171" s="227" t="s">
        <v>1</v>
      </c>
      <c r="F171" s="228" t="s">
        <v>1</v>
      </c>
      <c r="G171" s="229" t="s">
        <v>1</v>
      </c>
      <c r="H171" s="230"/>
      <c r="I171" s="230"/>
      <c r="J171" s="230"/>
      <c r="K171" s="231">
        <f t="shared" si="0"/>
        <v>0</v>
      </c>
      <c r="L171" s="203"/>
      <c r="M171" s="34"/>
      <c r="N171" s="232" t="s">
        <v>1</v>
      </c>
      <c r="O171" s="233" t="s">
        <v>37</v>
      </c>
      <c r="P171" s="234">
        <f t="shared" si="1"/>
        <v>0</v>
      </c>
      <c r="Q171" s="234">
        <f t="shared" si="2"/>
        <v>0</v>
      </c>
      <c r="R171" s="234">
        <f t="shared" si="3"/>
        <v>0</v>
      </c>
      <c r="S171" s="65"/>
      <c r="T171" s="65"/>
      <c r="U171" s="65"/>
      <c r="V171" s="65"/>
      <c r="W171" s="65"/>
      <c r="X171" s="66"/>
      <c r="Y171" s="29"/>
      <c r="Z171" s="29"/>
      <c r="AA171" s="29"/>
      <c r="AB171" s="29"/>
      <c r="AC171" s="29"/>
      <c r="AD171" s="29"/>
      <c r="AE171" s="29"/>
      <c r="AT171" s="13" t="s">
        <v>211</v>
      </c>
      <c r="AU171" s="13" t="s">
        <v>81</v>
      </c>
      <c r="AY171" s="13" t="s">
        <v>211</v>
      </c>
      <c r="BE171" s="210">
        <f t="shared" si="4"/>
        <v>0</v>
      </c>
      <c r="BF171" s="210">
        <f t="shared" si="5"/>
        <v>0</v>
      </c>
      <c r="BG171" s="210">
        <f t="shared" si="6"/>
        <v>0</v>
      </c>
      <c r="BH171" s="210">
        <f t="shared" si="7"/>
        <v>0</v>
      </c>
      <c r="BI171" s="210">
        <f t="shared" si="8"/>
        <v>0</v>
      </c>
      <c r="BJ171" s="13" t="s">
        <v>130</v>
      </c>
      <c r="BK171" s="211">
        <f t="shared" si="9"/>
        <v>0</v>
      </c>
    </row>
    <row r="172" spans="1:63" s="1" customFormat="1" ht="16.350000000000001" customHeight="1" x14ac:dyDescent="0.2">
      <c r="A172" s="29"/>
      <c r="B172" s="30"/>
      <c r="C172" s="226" t="s">
        <v>1</v>
      </c>
      <c r="D172" s="226" t="s">
        <v>126</v>
      </c>
      <c r="E172" s="227" t="s">
        <v>1</v>
      </c>
      <c r="F172" s="228" t="s">
        <v>1</v>
      </c>
      <c r="G172" s="229" t="s">
        <v>1</v>
      </c>
      <c r="H172" s="230"/>
      <c r="I172" s="230"/>
      <c r="J172" s="230"/>
      <c r="K172" s="231">
        <f t="shared" si="0"/>
        <v>0</v>
      </c>
      <c r="L172" s="203"/>
      <c r="M172" s="34"/>
      <c r="N172" s="232" t="s">
        <v>1</v>
      </c>
      <c r="O172" s="233" t="s">
        <v>37</v>
      </c>
      <c r="P172" s="235">
        <f t="shared" si="1"/>
        <v>0</v>
      </c>
      <c r="Q172" s="235">
        <f t="shared" si="2"/>
        <v>0</v>
      </c>
      <c r="R172" s="235">
        <f t="shared" si="3"/>
        <v>0</v>
      </c>
      <c r="S172" s="236"/>
      <c r="T172" s="236"/>
      <c r="U172" s="236"/>
      <c r="V172" s="236"/>
      <c r="W172" s="236"/>
      <c r="X172" s="237"/>
      <c r="Y172" s="29"/>
      <c r="Z172" s="29"/>
      <c r="AA172" s="29"/>
      <c r="AB172" s="29"/>
      <c r="AC172" s="29"/>
      <c r="AD172" s="29"/>
      <c r="AE172" s="29"/>
      <c r="AT172" s="13" t="s">
        <v>211</v>
      </c>
      <c r="AU172" s="13" t="s">
        <v>81</v>
      </c>
      <c r="AY172" s="13" t="s">
        <v>211</v>
      </c>
      <c r="BE172" s="210">
        <f t="shared" si="4"/>
        <v>0</v>
      </c>
      <c r="BF172" s="210">
        <f t="shared" si="5"/>
        <v>0</v>
      </c>
      <c r="BG172" s="210">
        <f t="shared" si="6"/>
        <v>0</v>
      </c>
      <c r="BH172" s="210">
        <f t="shared" si="7"/>
        <v>0</v>
      </c>
      <c r="BI172" s="210">
        <f t="shared" si="8"/>
        <v>0</v>
      </c>
      <c r="BJ172" s="13" t="s">
        <v>130</v>
      </c>
      <c r="BK172" s="211">
        <f t="shared" si="9"/>
        <v>0</v>
      </c>
    </row>
    <row r="173" spans="1:63" s="1" customFormat="1" ht="6.95" customHeight="1" x14ac:dyDescent="0.2">
      <c r="A173" s="29"/>
      <c r="B173" s="49"/>
      <c r="C173" s="50"/>
      <c r="D173" s="50"/>
      <c r="E173" s="50"/>
      <c r="F173" s="50"/>
      <c r="G173" s="50"/>
      <c r="H173" s="50"/>
      <c r="I173" s="148"/>
      <c r="J173" s="148"/>
      <c r="K173" s="50"/>
      <c r="L173" s="50"/>
      <c r="M173" s="34"/>
      <c r="N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</row>
  </sheetData>
  <sheetProtection password="CD68" sheet="1" objects="1" scenarios="1"/>
  <autoFilter ref="C118:L172"/>
  <mergeCells count="9">
    <mergeCell ref="E87:H87"/>
    <mergeCell ref="E109:H109"/>
    <mergeCell ref="E111:H111"/>
    <mergeCell ref="M2:Z2"/>
    <mergeCell ref="E7:H7"/>
    <mergeCell ref="E9:H9"/>
    <mergeCell ref="E18:H18"/>
    <mergeCell ref="E27:H27"/>
    <mergeCell ref="E85:H85"/>
  </mergeCells>
  <dataValidations disablePrompts="1" count="2">
    <dataValidation type="list" allowBlank="1" showInputMessage="1" showErrorMessage="1" error="Povolené sú hodnoty K, M." sqref="D153:D173">
      <formula1>"K, M"</formula1>
    </dataValidation>
    <dataValidation type="list" allowBlank="1" showInputMessage="1" showErrorMessage="1" error="Povolené sú hodnoty základná, znížená, nulová." sqref="O153:O173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>
    <pageSetUpPr fitToPage="1"/>
  </sheetPr>
  <dimension ref="A2:BM195"/>
  <sheetViews>
    <sheetView showGridLines="0" topLeftCell="A110" workbookViewId="0">
      <selection activeCell="I127" sqref="I127"/>
    </sheetView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10" width="20.1640625" style="103" customWidth="1"/>
    <col min="11" max="11" width="20.1640625" customWidth="1"/>
    <col min="12" max="12" width="15.5" hidden="1" customWidth="1"/>
    <col min="13" max="13" width="9.33203125" customWidth="1"/>
    <col min="14" max="14" width="10.83203125" hidden="1" customWidth="1"/>
    <col min="15" max="15" width="9.33203125" hidden="1" customWidth="1"/>
    <col min="16" max="24" width="14.1640625" hidden="1" customWidth="1"/>
    <col min="25" max="25" width="12.33203125" hidden="1" customWidth="1"/>
    <col min="26" max="26" width="16.33203125" customWidth="1"/>
    <col min="27" max="27" width="12.33203125" customWidth="1"/>
    <col min="28" max="28" width="15" customWidth="1"/>
    <col min="29" max="29" width="11" customWidth="1"/>
    <col min="30" max="30" width="15" customWidth="1"/>
    <col min="31" max="31" width="16.33203125" customWidth="1"/>
    <col min="44" max="65" width="9.33203125" hidden="1" customWidth="1"/>
  </cols>
  <sheetData>
    <row r="2" spans="1:46" ht="36.950000000000003" customHeight="1" x14ac:dyDescent="0.2"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6"/>
      <c r="AT2" s="13" t="s">
        <v>86</v>
      </c>
    </row>
    <row r="3" spans="1:46" ht="6.95" hidden="1" customHeight="1" x14ac:dyDescent="0.2">
      <c r="B3" s="104"/>
      <c r="C3" s="105"/>
      <c r="D3" s="105"/>
      <c r="E3" s="105"/>
      <c r="F3" s="105"/>
      <c r="G3" s="105"/>
      <c r="H3" s="105"/>
      <c r="I3" s="106"/>
      <c r="J3" s="106"/>
      <c r="K3" s="105"/>
      <c r="L3" s="105"/>
      <c r="M3" s="16"/>
      <c r="AT3" s="13" t="s">
        <v>73</v>
      </c>
    </row>
    <row r="4" spans="1:46" ht="24.95" hidden="1" customHeight="1" x14ac:dyDescent="0.2">
      <c r="B4" s="16"/>
      <c r="D4" s="107" t="s">
        <v>90</v>
      </c>
      <c r="M4" s="16"/>
      <c r="N4" s="108" t="s">
        <v>10</v>
      </c>
      <c r="AT4" s="13" t="s">
        <v>4</v>
      </c>
    </row>
    <row r="5" spans="1:46" ht="6.95" hidden="1" customHeight="1" x14ac:dyDescent="0.2">
      <c r="B5" s="16"/>
      <c r="M5" s="16"/>
    </row>
    <row r="6" spans="1:46" ht="12" hidden="1" customHeight="1" x14ac:dyDescent="0.2">
      <c r="B6" s="16"/>
      <c r="D6" s="109" t="s">
        <v>15</v>
      </c>
      <c r="M6" s="16"/>
    </row>
    <row r="7" spans="1:46" ht="16.5" hidden="1" customHeight="1" x14ac:dyDescent="0.2">
      <c r="B7" s="16"/>
      <c r="E7" s="374" t="str">
        <f>'Rekapitulácia stavby'!K6</f>
        <v>Nové meranie odberného miesta</v>
      </c>
      <c r="F7" s="375"/>
      <c r="G7" s="375"/>
      <c r="H7" s="375"/>
      <c r="M7" s="16"/>
    </row>
    <row r="8" spans="1:46" s="1" customFormat="1" ht="12" hidden="1" customHeight="1" x14ac:dyDescent="0.2">
      <c r="A8" s="29"/>
      <c r="B8" s="34"/>
      <c r="C8" s="29"/>
      <c r="D8" s="109" t="s">
        <v>91</v>
      </c>
      <c r="E8" s="29"/>
      <c r="F8" s="29"/>
      <c r="G8" s="29"/>
      <c r="H8" s="29"/>
      <c r="I8" s="110"/>
      <c r="J8" s="110"/>
      <c r="K8" s="29"/>
      <c r="L8" s="29"/>
      <c r="M8" s="46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1" customFormat="1" ht="16.5" hidden="1" customHeight="1" x14ac:dyDescent="0.2">
      <c r="A9" s="29"/>
      <c r="B9" s="34"/>
      <c r="C9" s="29"/>
      <c r="D9" s="29"/>
      <c r="E9" s="376" t="s">
        <v>212</v>
      </c>
      <c r="F9" s="377"/>
      <c r="G9" s="377"/>
      <c r="H9" s="377"/>
      <c r="I9" s="110"/>
      <c r="J9" s="110"/>
      <c r="K9" s="29"/>
      <c r="L9" s="29"/>
      <c r="M9" s="46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1" customFormat="1" hidden="1" x14ac:dyDescent="0.2">
      <c r="A10" s="29"/>
      <c r="B10" s="34"/>
      <c r="C10" s="29"/>
      <c r="D10" s="29"/>
      <c r="E10" s="29"/>
      <c r="F10" s="29"/>
      <c r="G10" s="29"/>
      <c r="H10" s="29"/>
      <c r="I10" s="110"/>
      <c r="J10" s="110"/>
      <c r="K10" s="29"/>
      <c r="L10" s="29"/>
      <c r="M10" s="46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1" customFormat="1" ht="12" hidden="1" customHeight="1" x14ac:dyDescent="0.2">
      <c r="A11" s="29"/>
      <c r="B11" s="34"/>
      <c r="C11" s="29"/>
      <c r="D11" s="109" t="s">
        <v>16</v>
      </c>
      <c r="E11" s="29"/>
      <c r="F11" s="111" t="s">
        <v>1</v>
      </c>
      <c r="G11" s="29"/>
      <c r="H11" s="29"/>
      <c r="I11" s="112" t="s">
        <v>17</v>
      </c>
      <c r="J11" s="113" t="s">
        <v>1</v>
      </c>
      <c r="K11" s="29"/>
      <c r="L11" s="29"/>
      <c r="M11" s="46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1" customFormat="1" ht="12" hidden="1" customHeight="1" x14ac:dyDescent="0.2">
      <c r="A12" s="29"/>
      <c r="B12" s="34"/>
      <c r="C12" s="29"/>
      <c r="D12" s="109" t="s">
        <v>18</v>
      </c>
      <c r="E12" s="29"/>
      <c r="F12" s="111" t="s">
        <v>19</v>
      </c>
      <c r="G12" s="29"/>
      <c r="H12" s="29"/>
      <c r="I12" s="112" t="s">
        <v>20</v>
      </c>
      <c r="J12" s="114">
        <f>'Rekapitulácia stavby'!AN8</f>
        <v>44326</v>
      </c>
      <c r="K12" s="29"/>
      <c r="L12" s="29"/>
      <c r="M12" s="46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1" customFormat="1" ht="10.9" hidden="1" customHeight="1" x14ac:dyDescent="0.2">
      <c r="A13" s="29"/>
      <c r="B13" s="34"/>
      <c r="C13" s="29"/>
      <c r="D13" s="29"/>
      <c r="E13" s="29"/>
      <c r="F13" s="29"/>
      <c r="G13" s="29"/>
      <c r="H13" s="29"/>
      <c r="I13" s="110"/>
      <c r="J13" s="110"/>
      <c r="K13" s="29"/>
      <c r="L13" s="29"/>
      <c r="M13" s="46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1" customFormat="1" ht="12" hidden="1" customHeight="1" x14ac:dyDescent="0.2">
      <c r="A14" s="29"/>
      <c r="B14" s="34"/>
      <c r="C14" s="29"/>
      <c r="D14" s="109" t="s">
        <v>21</v>
      </c>
      <c r="E14" s="29"/>
      <c r="F14" s="29"/>
      <c r="G14" s="29"/>
      <c r="H14" s="29"/>
      <c r="I14" s="112" t="s">
        <v>22</v>
      </c>
      <c r="J14" s="113" t="s">
        <v>23</v>
      </c>
      <c r="K14" s="29"/>
      <c r="L14" s="29"/>
      <c r="M14" s="46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1" customFormat="1" ht="18" hidden="1" customHeight="1" x14ac:dyDescent="0.2">
      <c r="A15" s="29"/>
      <c r="B15" s="34"/>
      <c r="C15" s="29"/>
      <c r="D15" s="29"/>
      <c r="E15" s="111"/>
      <c r="F15" s="29"/>
      <c r="G15" s="29"/>
      <c r="H15" s="29"/>
      <c r="I15" s="112" t="s">
        <v>24</v>
      </c>
      <c r="J15" s="113" t="s">
        <v>25</v>
      </c>
      <c r="K15" s="29"/>
      <c r="L15" s="29"/>
      <c r="M15" s="46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1" customFormat="1" ht="6.95" hidden="1" customHeight="1" x14ac:dyDescent="0.2">
      <c r="A16" s="29"/>
      <c r="B16" s="34"/>
      <c r="C16" s="29"/>
      <c r="D16" s="29"/>
      <c r="E16" s="29"/>
      <c r="F16" s="29"/>
      <c r="G16" s="29"/>
      <c r="H16" s="29"/>
      <c r="I16" s="110"/>
      <c r="J16" s="110"/>
      <c r="K16" s="29"/>
      <c r="L16" s="29"/>
      <c r="M16" s="46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1" customFormat="1" ht="12" hidden="1" customHeight="1" x14ac:dyDescent="0.2">
      <c r="A17" s="29"/>
      <c r="B17" s="34"/>
      <c r="C17" s="29"/>
      <c r="D17" s="109" t="s">
        <v>26</v>
      </c>
      <c r="E17" s="29"/>
      <c r="F17" s="29"/>
      <c r="G17" s="29"/>
      <c r="H17" s="29"/>
      <c r="I17" s="112" t="s">
        <v>22</v>
      </c>
      <c r="J17" s="26">
        <f>'Rekapitulácia stavby'!AN13</f>
        <v>0</v>
      </c>
      <c r="K17" s="29"/>
      <c r="L17" s="29"/>
      <c r="M17" s="46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1" customFormat="1" ht="18" hidden="1" customHeight="1" x14ac:dyDescent="0.2">
      <c r="A18" s="29"/>
      <c r="B18" s="34"/>
      <c r="C18" s="29"/>
      <c r="D18" s="29"/>
      <c r="E18" s="378">
        <f>'Rekapitulácia stavby'!E14</f>
        <v>0</v>
      </c>
      <c r="F18" s="379"/>
      <c r="G18" s="379"/>
      <c r="H18" s="379"/>
      <c r="I18" s="112" t="s">
        <v>24</v>
      </c>
      <c r="J18" s="26">
        <f>'Rekapitulácia stavby'!AN14</f>
        <v>0</v>
      </c>
      <c r="K18" s="29"/>
      <c r="L18" s="29"/>
      <c r="M18" s="46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1" customFormat="1" ht="6.95" hidden="1" customHeight="1" x14ac:dyDescent="0.2">
      <c r="A19" s="29"/>
      <c r="B19" s="34"/>
      <c r="C19" s="29"/>
      <c r="D19" s="29"/>
      <c r="E19" s="29"/>
      <c r="F19" s="29"/>
      <c r="G19" s="29"/>
      <c r="H19" s="29"/>
      <c r="I19" s="110"/>
      <c r="J19" s="110"/>
      <c r="K19" s="29"/>
      <c r="L19" s="29"/>
      <c r="M19" s="46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1" customFormat="1" ht="12" hidden="1" customHeight="1" x14ac:dyDescent="0.2">
      <c r="A20" s="29"/>
      <c r="B20" s="34"/>
      <c r="C20" s="29"/>
      <c r="D20" s="109" t="s">
        <v>27</v>
      </c>
      <c r="E20" s="29"/>
      <c r="F20" s="29"/>
      <c r="G20" s="29"/>
      <c r="H20" s="29"/>
      <c r="I20" s="112" t="s">
        <v>22</v>
      </c>
      <c r="J20" s="113" t="s">
        <v>1</v>
      </c>
      <c r="K20" s="29"/>
      <c r="L20" s="29"/>
      <c r="M20" s="46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1" customFormat="1" ht="18" hidden="1" customHeight="1" x14ac:dyDescent="0.2">
      <c r="A21" s="29"/>
      <c r="B21" s="34"/>
      <c r="C21" s="29"/>
      <c r="D21" s="29"/>
      <c r="E21" s="111"/>
      <c r="F21" s="29"/>
      <c r="G21" s="29"/>
      <c r="H21" s="29"/>
      <c r="I21" s="112" t="s">
        <v>24</v>
      </c>
      <c r="J21" s="113" t="s">
        <v>1</v>
      </c>
      <c r="K21" s="29"/>
      <c r="L21" s="29"/>
      <c r="M21" s="46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1" customFormat="1" ht="6.95" hidden="1" customHeight="1" x14ac:dyDescent="0.2">
      <c r="A22" s="29"/>
      <c r="B22" s="34"/>
      <c r="C22" s="29"/>
      <c r="D22" s="29"/>
      <c r="E22" s="29"/>
      <c r="F22" s="29"/>
      <c r="G22" s="29"/>
      <c r="H22" s="29"/>
      <c r="I22" s="110"/>
      <c r="J22" s="110"/>
      <c r="K22" s="29"/>
      <c r="L22" s="29"/>
      <c r="M22" s="46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1" customFormat="1" ht="12" hidden="1" customHeight="1" x14ac:dyDescent="0.2">
      <c r="A23" s="29"/>
      <c r="B23" s="34"/>
      <c r="C23" s="29"/>
      <c r="D23" s="109" t="s">
        <v>29</v>
      </c>
      <c r="E23" s="29"/>
      <c r="F23" s="29"/>
      <c r="G23" s="29"/>
      <c r="H23" s="29"/>
      <c r="I23" s="112" t="s">
        <v>22</v>
      </c>
      <c r="J23" s="113" t="s">
        <v>1</v>
      </c>
      <c r="K23" s="29"/>
      <c r="L23" s="29"/>
      <c r="M23" s="46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1" customFormat="1" ht="18" hidden="1" customHeight="1" x14ac:dyDescent="0.2">
      <c r="A24" s="29"/>
      <c r="B24" s="34"/>
      <c r="C24" s="29"/>
      <c r="D24" s="29"/>
      <c r="E24" s="111"/>
      <c r="F24" s="29"/>
      <c r="G24" s="29"/>
      <c r="H24" s="29"/>
      <c r="I24" s="112" t="s">
        <v>24</v>
      </c>
      <c r="J24" s="113" t="s">
        <v>1</v>
      </c>
      <c r="K24" s="29"/>
      <c r="L24" s="29"/>
      <c r="M24" s="46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1" customFormat="1" ht="6.95" hidden="1" customHeight="1" x14ac:dyDescent="0.2">
      <c r="A25" s="29"/>
      <c r="B25" s="34"/>
      <c r="C25" s="29"/>
      <c r="D25" s="29"/>
      <c r="E25" s="29"/>
      <c r="F25" s="29"/>
      <c r="G25" s="29"/>
      <c r="H25" s="29"/>
      <c r="I25" s="110"/>
      <c r="J25" s="110"/>
      <c r="K25" s="29"/>
      <c r="L25" s="29"/>
      <c r="M25" s="46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1" customFormat="1" ht="12" hidden="1" customHeight="1" x14ac:dyDescent="0.2">
      <c r="A26" s="29"/>
      <c r="B26" s="34"/>
      <c r="C26" s="29"/>
      <c r="D26" s="109" t="s">
        <v>30</v>
      </c>
      <c r="E26" s="29"/>
      <c r="F26" s="29"/>
      <c r="G26" s="29"/>
      <c r="H26" s="29"/>
      <c r="I26" s="110"/>
      <c r="J26" s="110"/>
      <c r="K26" s="29"/>
      <c r="L26" s="29"/>
      <c r="M26" s="46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7" customFormat="1" ht="16.5" hidden="1" customHeight="1" x14ac:dyDescent="0.2">
      <c r="A27" s="115"/>
      <c r="B27" s="116"/>
      <c r="C27" s="115"/>
      <c r="D27" s="115"/>
      <c r="E27" s="380" t="s">
        <v>1</v>
      </c>
      <c r="F27" s="380"/>
      <c r="G27" s="380"/>
      <c r="H27" s="380"/>
      <c r="I27" s="117"/>
      <c r="J27" s="117"/>
      <c r="K27" s="115"/>
      <c r="L27" s="115"/>
      <c r="M27" s="118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1" customFormat="1" ht="6.95" hidden="1" customHeight="1" x14ac:dyDescent="0.2">
      <c r="A28" s="29"/>
      <c r="B28" s="34"/>
      <c r="C28" s="29"/>
      <c r="D28" s="29"/>
      <c r="E28" s="29"/>
      <c r="F28" s="29"/>
      <c r="G28" s="29"/>
      <c r="H28" s="29"/>
      <c r="I28" s="110"/>
      <c r="J28" s="110"/>
      <c r="K28" s="29"/>
      <c r="L28" s="29"/>
      <c r="M28" s="46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1" customFormat="1" ht="6.95" hidden="1" customHeight="1" x14ac:dyDescent="0.2">
      <c r="A29" s="29"/>
      <c r="B29" s="34"/>
      <c r="C29" s="29"/>
      <c r="D29" s="119"/>
      <c r="E29" s="119"/>
      <c r="F29" s="119"/>
      <c r="G29" s="119"/>
      <c r="H29" s="119"/>
      <c r="I29" s="120"/>
      <c r="J29" s="120"/>
      <c r="K29" s="119"/>
      <c r="L29" s="119"/>
      <c r="M29" s="46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1" customFormat="1" ht="12.75" hidden="1" x14ac:dyDescent="0.2">
      <c r="A30" s="29"/>
      <c r="B30" s="34"/>
      <c r="C30" s="29"/>
      <c r="D30" s="29"/>
      <c r="E30" s="109" t="s">
        <v>93</v>
      </c>
      <c r="F30" s="29"/>
      <c r="G30" s="29"/>
      <c r="H30" s="29"/>
      <c r="I30" s="110"/>
      <c r="J30" s="110"/>
      <c r="K30" s="121">
        <f>I96</f>
        <v>0</v>
      </c>
      <c r="L30" s="29"/>
      <c r="M30" s="46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1" customFormat="1" ht="12.75" hidden="1" x14ac:dyDescent="0.2">
      <c r="A31" s="29"/>
      <c r="B31" s="34"/>
      <c r="C31" s="29"/>
      <c r="D31" s="29"/>
      <c r="E31" s="109" t="s">
        <v>94</v>
      </c>
      <c r="F31" s="29"/>
      <c r="G31" s="29"/>
      <c r="H31" s="29"/>
      <c r="I31" s="110"/>
      <c r="J31" s="110"/>
      <c r="K31" s="121">
        <f>J96</f>
        <v>0</v>
      </c>
      <c r="L31" s="29"/>
      <c r="M31" s="46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1" customFormat="1" ht="25.35" hidden="1" customHeight="1" x14ac:dyDescent="0.2">
      <c r="A32" s="29"/>
      <c r="B32" s="34"/>
      <c r="C32" s="29"/>
      <c r="D32" s="122" t="s">
        <v>31</v>
      </c>
      <c r="E32" s="29"/>
      <c r="F32" s="29"/>
      <c r="G32" s="29"/>
      <c r="H32" s="29"/>
      <c r="I32" s="110"/>
      <c r="J32" s="110"/>
      <c r="K32" s="123">
        <f>ROUND(K124, 2)</f>
        <v>0</v>
      </c>
      <c r="L32" s="29"/>
      <c r="M32" s="46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1" customFormat="1" ht="6.95" hidden="1" customHeight="1" x14ac:dyDescent="0.2">
      <c r="A33" s="29"/>
      <c r="B33" s="34"/>
      <c r="C33" s="29"/>
      <c r="D33" s="119"/>
      <c r="E33" s="119"/>
      <c r="F33" s="119"/>
      <c r="G33" s="119"/>
      <c r="H33" s="119"/>
      <c r="I33" s="120"/>
      <c r="J33" s="120"/>
      <c r="K33" s="119"/>
      <c r="L33" s="119"/>
      <c r="M33" s="46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1" customFormat="1" ht="14.45" hidden="1" customHeight="1" x14ac:dyDescent="0.2">
      <c r="A34" s="29"/>
      <c r="B34" s="34"/>
      <c r="C34" s="29"/>
      <c r="D34" s="29"/>
      <c r="E34" s="29"/>
      <c r="F34" s="124" t="s">
        <v>33</v>
      </c>
      <c r="G34" s="29"/>
      <c r="H34" s="29"/>
      <c r="I34" s="125" t="s">
        <v>32</v>
      </c>
      <c r="J34" s="110"/>
      <c r="K34" s="124" t="s">
        <v>34</v>
      </c>
      <c r="L34" s="29"/>
      <c r="M34" s="46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1" customFormat="1" ht="14.45" hidden="1" customHeight="1" x14ac:dyDescent="0.2">
      <c r="A35" s="29"/>
      <c r="B35" s="34"/>
      <c r="C35" s="29"/>
      <c r="D35" s="126" t="s">
        <v>35</v>
      </c>
      <c r="E35" s="109" t="s">
        <v>36</v>
      </c>
      <c r="F35" s="121">
        <f>ROUND((ROUND((SUM(BE124:BE173)),  2) + SUM(BE175:BE194)), 2)</f>
        <v>0</v>
      </c>
      <c r="G35" s="29"/>
      <c r="H35" s="29"/>
      <c r="I35" s="127">
        <v>0.2</v>
      </c>
      <c r="J35" s="110"/>
      <c r="K35" s="121">
        <f>ROUND((ROUND(((SUM(BE124:BE173))*I35),  2) + (SUM(BE175:BE194)*I35)), 2)</f>
        <v>0</v>
      </c>
      <c r="L35" s="29"/>
      <c r="M35" s="46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1" customFormat="1" ht="14.45" hidden="1" customHeight="1" x14ac:dyDescent="0.2">
      <c r="A36" s="29"/>
      <c r="B36" s="34"/>
      <c r="C36" s="29"/>
      <c r="D36" s="29"/>
      <c r="E36" s="109" t="s">
        <v>37</v>
      </c>
      <c r="F36" s="121">
        <f>ROUND((ROUND((SUM(BF124:BF173)),  2) + SUM(BF175:BF194)), 2)</f>
        <v>0</v>
      </c>
      <c r="G36" s="29"/>
      <c r="H36" s="29"/>
      <c r="I36" s="127">
        <v>0.2</v>
      </c>
      <c r="J36" s="110"/>
      <c r="K36" s="121">
        <f>ROUND((ROUND(((SUM(BF124:BF173))*I36),  2) + (SUM(BF175:BF194)*I36)), 2)</f>
        <v>0</v>
      </c>
      <c r="L36" s="29"/>
      <c r="M36" s="46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1" customFormat="1" ht="14.45" hidden="1" customHeight="1" x14ac:dyDescent="0.2">
      <c r="A37" s="29"/>
      <c r="B37" s="34"/>
      <c r="C37" s="29"/>
      <c r="D37" s="29"/>
      <c r="E37" s="109" t="s">
        <v>38</v>
      </c>
      <c r="F37" s="121">
        <f>ROUND((ROUND((SUM(BG124:BG173)),  2) + SUM(BG175:BG194)), 2)</f>
        <v>0</v>
      </c>
      <c r="G37" s="29"/>
      <c r="H37" s="29"/>
      <c r="I37" s="127">
        <v>0.2</v>
      </c>
      <c r="J37" s="110"/>
      <c r="K37" s="121">
        <f>0</f>
        <v>0</v>
      </c>
      <c r="L37" s="29"/>
      <c r="M37" s="46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1" customFormat="1" ht="14.45" hidden="1" customHeight="1" x14ac:dyDescent="0.2">
      <c r="A38" s="29"/>
      <c r="B38" s="34"/>
      <c r="C38" s="29"/>
      <c r="D38" s="29"/>
      <c r="E38" s="109" t="s">
        <v>39</v>
      </c>
      <c r="F38" s="121">
        <f>ROUND((ROUND((SUM(BH124:BH173)),  2) + SUM(BH175:BH194)), 2)</f>
        <v>0</v>
      </c>
      <c r="G38" s="29"/>
      <c r="H38" s="29"/>
      <c r="I38" s="127">
        <v>0.2</v>
      </c>
      <c r="J38" s="110"/>
      <c r="K38" s="121">
        <f>0</f>
        <v>0</v>
      </c>
      <c r="L38" s="29"/>
      <c r="M38" s="46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1" customFormat="1" ht="14.45" hidden="1" customHeight="1" x14ac:dyDescent="0.2">
      <c r="A39" s="29"/>
      <c r="B39" s="34"/>
      <c r="C39" s="29"/>
      <c r="D39" s="29"/>
      <c r="E39" s="109" t="s">
        <v>40</v>
      </c>
      <c r="F39" s="121">
        <f>ROUND((ROUND((SUM(BI124:BI173)),  2) + SUM(BI175:BI194)), 2)</f>
        <v>0</v>
      </c>
      <c r="G39" s="29"/>
      <c r="H39" s="29"/>
      <c r="I39" s="127">
        <v>0</v>
      </c>
      <c r="J39" s="110"/>
      <c r="K39" s="121">
        <f>0</f>
        <v>0</v>
      </c>
      <c r="L39" s="29"/>
      <c r="M39" s="46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1" customFormat="1" ht="6.95" hidden="1" customHeight="1" x14ac:dyDescent="0.2">
      <c r="A40" s="29"/>
      <c r="B40" s="34"/>
      <c r="C40" s="29"/>
      <c r="D40" s="29"/>
      <c r="E40" s="29"/>
      <c r="F40" s="29"/>
      <c r="G40" s="29"/>
      <c r="H40" s="29"/>
      <c r="I40" s="110"/>
      <c r="J40" s="110"/>
      <c r="K40" s="29"/>
      <c r="L40" s="29"/>
      <c r="M40" s="46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25.35" hidden="1" customHeight="1" x14ac:dyDescent="0.2">
      <c r="A41" s="29"/>
      <c r="B41" s="34"/>
      <c r="C41" s="128"/>
      <c r="D41" s="129" t="s">
        <v>41</v>
      </c>
      <c r="E41" s="130"/>
      <c r="F41" s="130"/>
      <c r="G41" s="131" t="s">
        <v>42</v>
      </c>
      <c r="H41" s="132" t="s">
        <v>43</v>
      </c>
      <c r="I41" s="133"/>
      <c r="J41" s="133"/>
      <c r="K41" s="134">
        <f>SUM(K32:K39)</f>
        <v>0</v>
      </c>
      <c r="L41" s="135"/>
      <c r="M41" s="46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1" customFormat="1" ht="14.45" hidden="1" customHeight="1" x14ac:dyDescent="0.2">
      <c r="A42" s="29"/>
      <c r="B42" s="34"/>
      <c r="C42" s="29"/>
      <c r="D42" s="29"/>
      <c r="E42" s="29"/>
      <c r="F42" s="29"/>
      <c r="G42" s="29"/>
      <c r="H42" s="29"/>
      <c r="I42" s="110"/>
      <c r="J42" s="110"/>
      <c r="K42" s="29"/>
      <c r="L42" s="29"/>
      <c r="M42" s="46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ht="14.45" hidden="1" customHeight="1" x14ac:dyDescent="0.2">
      <c r="B43" s="16"/>
      <c r="M43" s="16"/>
    </row>
    <row r="44" spans="1:31" ht="14.45" hidden="1" customHeight="1" x14ac:dyDescent="0.2">
      <c r="B44" s="16"/>
      <c r="M44" s="16"/>
    </row>
    <row r="45" spans="1:31" ht="14.45" hidden="1" customHeight="1" x14ac:dyDescent="0.2">
      <c r="B45" s="16"/>
      <c r="M45" s="16"/>
    </row>
    <row r="46" spans="1:31" ht="14.45" hidden="1" customHeight="1" x14ac:dyDescent="0.2">
      <c r="B46" s="16"/>
      <c r="M46" s="16"/>
    </row>
    <row r="47" spans="1:31" ht="14.45" hidden="1" customHeight="1" x14ac:dyDescent="0.2">
      <c r="B47" s="16"/>
      <c r="M47" s="16"/>
    </row>
    <row r="48" spans="1:31" ht="14.45" hidden="1" customHeight="1" x14ac:dyDescent="0.2">
      <c r="B48" s="16"/>
      <c r="M48" s="16"/>
    </row>
    <row r="49" spans="1:31" ht="14.45" hidden="1" customHeight="1" x14ac:dyDescent="0.2">
      <c r="B49" s="16"/>
      <c r="M49" s="16"/>
    </row>
    <row r="50" spans="1:31" s="1" customFormat="1" ht="14.45" hidden="1" customHeight="1" x14ac:dyDescent="0.2">
      <c r="B50" s="46"/>
      <c r="D50" s="136" t="s">
        <v>44</v>
      </c>
      <c r="E50" s="137"/>
      <c r="F50" s="137"/>
      <c r="G50" s="136" t="s">
        <v>45</v>
      </c>
      <c r="H50" s="137"/>
      <c r="I50" s="138"/>
      <c r="J50" s="138"/>
      <c r="K50" s="137"/>
      <c r="L50" s="137"/>
      <c r="M50" s="46"/>
    </row>
    <row r="51" spans="1:31" hidden="1" x14ac:dyDescent="0.2">
      <c r="B51" s="16"/>
      <c r="M51" s="16"/>
    </row>
    <row r="52" spans="1:31" hidden="1" x14ac:dyDescent="0.2">
      <c r="B52" s="16"/>
      <c r="M52" s="16"/>
    </row>
    <row r="53" spans="1:31" hidden="1" x14ac:dyDescent="0.2">
      <c r="B53" s="16"/>
      <c r="M53" s="16"/>
    </row>
    <row r="54" spans="1:31" hidden="1" x14ac:dyDescent="0.2">
      <c r="B54" s="16"/>
      <c r="M54" s="16"/>
    </row>
    <row r="55" spans="1:31" hidden="1" x14ac:dyDescent="0.2">
      <c r="B55" s="16"/>
      <c r="M55" s="16"/>
    </row>
    <row r="56" spans="1:31" hidden="1" x14ac:dyDescent="0.2">
      <c r="B56" s="16"/>
      <c r="M56" s="16"/>
    </row>
    <row r="57" spans="1:31" hidden="1" x14ac:dyDescent="0.2">
      <c r="B57" s="16"/>
      <c r="M57" s="16"/>
    </row>
    <row r="58" spans="1:31" hidden="1" x14ac:dyDescent="0.2">
      <c r="B58" s="16"/>
      <c r="M58" s="16"/>
    </row>
    <row r="59" spans="1:31" hidden="1" x14ac:dyDescent="0.2">
      <c r="B59" s="16"/>
      <c r="M59" s="16"/>
    </row>
    <row r="60" spans="1:31" hidden="1" x14ac:dyDescent="0.2">
      <c r="B60" s="16"/>
      <c r="M60" s="16"/>
    </row>
    <row r="61" spans="1:31" s="1" customFormat="1" ht="12.75" hidden="1" x14ac:dyDescent="0.2">
      <c r="A61" s="29"/>
      <c r="B61" s="34"/>
      <c r="C61" s="29"/>
      <c r="D61" s="139" t="s">
        <v>46</v>
      </c>
      <c r="E61" s="140"/>
      <c r="F61" s="141" t="s">
        <v>47</v>
      </c>
      <c r="G61" s="139" t="s">
        <v>46</v>
      </c>
      <c r="H61" s="140"/>
      <c r="I61" s="142"/>
      <c r="J61" s="143" t="s">
        <v>47</v>
      </c>
      <c r="K61" s="140"/>
      <c r="L61" s="140"/>
      <c r="M61" s="46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idden="1" x14ac:dyDescent="0.2">
      <c r="B62" s="16"/>
      <c r="M62" s="16"/>
    </row>
    <row r="63" spans="1:31" hidden="1" x14ac:dyDescent="0.2">
      <c r="B63" s="16"/>
      <c r="M63" s="16"/>
    </row>
    <row r="64" spans="1:31" hidden="1" x14ac:dyDescent="0.2">
      <c r="B64" s="16"/>
      <c r="M64" s="16"/>
    </row>
    <row r="65" spans="1:31" s="1" customFormat="1" ht="12.75" hidden="1" x14ac:dyDescent="0.2">
      <c r="A65" s="29"/>
      <c r="B65" s="34"/>
      <c r="C65" s="29"/>
      <c r="D65" s="136" t="s">
        <v>48</v>
      </c>
      <c r="E65" s="144"/>
      <c r="F65" s="144"/>
      <c r="G65" s="136" t="s">
        <v>49</v>
      </c>
      <c r="H65" s="144"/>
      <c r="I65" s="145"/>
      <c r="J65" s="145"/>
      <c r="K65" s="144"/>
      <c r="L65" s="144"/>
      <c r="M65" s="46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idden="1" x14ac:dyDescent="0.2">
      <c r="B66" s="16"/>
      <c r="M66" s="16"/>
    </row>
    <row r="67" spans="1:31" hidden="1" x14ac:dyDescent="0.2">
      <c r="B67" s="16"/>
      <c r="M67" s="16"/>
    </row>
    <row r="68" spans="1:31" hidden="1" x14ac:dyDescent="0.2">
      <c r="B68" s="16"/>
      <c r="M68" s="16"/>
    </row>
    <row r="69" spans="1:31" hidden="1" x14ac:dyDescent="0.2">
      <c r="B69" s="16"/>
      <c r="M69" s="16"/>
    </row>
    <row r="70" spans="1:31" hidden="1" x14ac:dyDescent="0.2">
      <c r="B70" s="16"/>
      <c r="M70" s="16"/>
    </row>
    <row r="71" spans="1:31" hidden="1" x14ac:dyDescent="0.2">
      <c r="B71" s="16"/>
      <c r="M71" s="16"/>
    </row>
    <row r="72" spans="1:31" hidden="1" x14ac:dyDescent="0.2">
      <c r="B72" s="16"/>
      <c r="M72" s="16"/>
    </row>
    <row r="73" spans="1:31" hidden="1" x14ac:dyDescent="0.2">
      <c r="B73" s="16"/>
      <c r="M73" s="16"/>
    </row>
    <row r="74" spans="1:31" hidden="1" x14ac:dyDescent="0.2">
      <c r="B74" s="16"/>
      <c r="M74" s="16"/>
    </row>
    <row r="75" spans="1:31" hidden="1" x14ac:dyDescent="0.2">
      <c r="B75" s="16"/>
      <c r="M75" s="16"/>
    </row>
    <row r="76" spans="1:31" s="1" customFormat="1" ht="12.75" hidden="1" x14ac:dyDescent="0.2">
      <c r="A76" s="29"/>
      <c r="B76" s="34"/>
      <c r="C76" s="29"/>
      <c r="D76" s="139" t="s">
        <v>46</v>
      </c>
      <c r="E76" s="140"/>
      <c r="F76" s="141" t="s">
        <v>47</v>
      </c>
      <c r="G76" s="139" t="s">
        <v>46</v>
      </c>
      <c r="H76" s="140"/>
      <c r="I76" s="142"/>
      <c r="J76" s="143" t="s">
        <v>47</v>
      </c>
      <c r="K76" s="140"/>
      <c r="L76" s="140"/>
      <c r="M76" s="46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1" customFormat="1" ht="14.45" hidden="1" customHeight="1" x14ac:dyDescent="0.2">
      <c r="A77" s="29"/>
      <c r="B77" s="146"/>
      <c r="C77" s="147"/>
      <c r="D77" s="147"/>
      <c r="E77" s="147"/>
      <c r="F77" s="147"/>
      <c r="G77" s="147"/>
      <c r="H77" s="147"/>
      <c r="I77" s="148"/>
      <c r="J77" s="148"/>
      <c r="K77" s="147"/>
      <c r="L77" s="147"/>
      <c r="M77" s="46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78" spans="1:31" hidden="1" x14ac:dyDescent="0.2"/>
    <row r="79" spans="1:31" hidden="1" x14ac:dyDescent="0.2"/>
    <row r="80" spans="1:31" hidden="1" x14ac:dyDescent="0.2"/>
    <row r="81" spans="1:47" s="1" customFormat="1" ht="6.95" hidden="1" customHeight="1" x14ac:dyDescent="0.2">
      <c r="A81" s="29"/>
      <c r="B81" s="149"/>
      <c r="C81" s="150"/>
      <c r="D81" s="150"/>
      <c r="E81" s="150"/>
      <c r="F81" s="150"/>
      <c r="G81" s="150"/>
      <c r="H81" s="150"/>
      <c r="I81" s="151"/>
      <c r="J81" s="151"/>
      <c r="K81" s="150"/>
      <c r="L81" s="150"/>
      <c r="M81" s="46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1" customFormat="1" ht="24.95" hidden="1" customHeight="1" x14ac:dyDescent="0.2">
      <c r="A82" s="29"/>
      <c r="B82" s="30"/>
      <c r="C82" s="19" t="s">
        <v>95</v>
      </c>
      <c r="D82" s="31"/>
      <c r="E82" s="31"/>
      <c r="F82" s="31"/>
      <c r="G82" s="31"/>
      <c r="H82" s="31"/>
      <c r="I82" s="110"/>
      <c r="J82" s="110"/>
      <c r="K82" s="31"/>
      <c r="L82" s="31"/>
      <c r="M82" s="46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1" customFormat="1" ht="6.95" hidden="1" customHeight="1" x14ac:dyDescent="0.2">
      <c r="A83" s="29"/>
      <c r="B83" s="30"/>
      <c r="C83" s="31"/>
      <c r="D83" s="31"/>
      <c r="E83" s="31"/>
      <c r="F83" s="31"/>
      <c r="G83" s="31"/>
      <c r="H83" s="31"/>
      <c r="I83" s="110"/>
      <c r="J83" s="110"/>
      <c r="K83" s="31"/>
      <c r="L83" s="31"/>
      <c r="M83" s="46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1" customFormat="1" ht="12" hidden="1" customHeight="1" x14ac:dyDescent="0.2">
      <c r="A84" s="29"/>
      <c r="B84" s="30"/>
      <c r="C84" s="25" t="s">
        <v>15</v>
      </c>
      <c r="D84" s="31"/>
      <c r="E84" s="31"/>
      <c r="F84" s="31"/>
      <c r="G84" s="31"/>
      <c r="H84" s="31"/>
      <c r="I84" s="110"/>
      <c r="J84" s="110"/>
      <c r="K84" s="31"/>
      <c r="L84" s="31"/>
      <c r="M84" s="46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1" customFormat="1" ht="16.5" hidden="1" customHeight="1" x14ac:dyDescent="0.2">
      <c r="A85" s="29"/>
      <c r="B85" s="30"/>
      <c r="C85" s="31"/>
      <c r="D85" s="31"/>
      <c r="E85" s="372" t="str">
        <f>E7</f>
        <v>Nové meranie odberného miesta</v>
      </c>
      <c r="F85" s="373"/>
      <c r="G85" s="373"/>
      <c r="H85" s="373"/>
      <c r="I85" s="110"/>
      <c r="J85" s="110"/>
      <c r="K85" s="31"/>
      <c r="L85" s="31"/>
      <c r="M85" s="46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1" customFormat="1" ht="12" hidden="1" customHeight="1" x14ac:dyDescent="0.2">
      <c r="A86" s="29"/>
      <c r="B86" s="30"/>
      <c r="C86" s="25" t="s">
        <v>91</v>
      </c>
      <c r="D86" s="31"/>
      <c r="E86" s="31"/>
      <c r="F86" s="31"/>
      <c r="G86" s="31"/>
      <c r="H86" s="31"/>
      <c r="I86" s="110"/>
      <c r="J86" s="110"/>
      <c r="K86" s="31"/>
      <c r="L86" s="31"/>
      <c r="M86" s="46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1" customFormat="1" ht="16.5" hidden="1" customHeight="1" x14ac:dyDescent="0.2">
      <c r="A87" s="29"/>
      <c r="B87" s="30"/>
      <c r="C87" s="31"/>
      <c r="D87" s="31"/>
      <c r="E87" s="347" t="str">
        <f>E9</f>
        <v>02 - Prevádzkový rozvod silnoprúdu - pripojenie rozvádzača RMDT</v>
      </c>
      <c r="F87" s="371"/>
      <c r="G87" s="371"/>
      <c r="H87" s="371"/>
      <c r="I87" s="110"/>
      <c r="J87" s="110"/>
      <c r="K87" s="31"/>
      <c r="L87" s="31"/>
      <c r="M87" s="46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1" customFormat="1" ht="6.95" hidden="1" customHeight="1" x14ac:dyDescent="0.2">
      <c r="A88" s="29"/>
      <c r="B88" s="30"/>
      <c r="C88" s="31"/>
      <c r="D88" s="31"/>
      <c r="E88" s="31"/>
      <c r="F88" s="31"/>
      <c r="G88" s="31"/>
      <c r="H88" s="31"/>
      <c r="I88" s="110"/>
      <c r="J88" s="110"/>
      <c r="K88" s="31"/>
      <c r="L88" s="31"/>
      <c r="M88" s="46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1" customFormat="1" ht="12" hidden="1" customHeight="1" x14ac:dyDescent="0.2">
      <c r="A89" s="29"/>
      <c r="B89" s="30"/>
      <c r="C89" s="25" t="s">
        <v>18</v>
      </c>
      <c r="D89" s="31"/>
      <c r="E89" s="31"/>
      <c r="F89" s="23" t="str">
        <f>F12</f>
        <v>Bratislava</v>
      </c>
      <c r="G89" s="31"/>
      <c r="H89" s="31"/>
      <c r="I89" s="112" t="s">
        <v>20</v>
      </c>
      <c r="J89" s="114">
        <f>IF(J12="","",J12)</f>
        <v>44326</v>
      </c>
      <c r="K89" s="31"/>
      <c r="L89" s="31"/>
      <c r="M89" s="46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1" customFormat="1" ht="6.95" hidden="1" customHeight="1" x14ac:dyDescent="0.2">
      <c r="A90" s="29"/>
      <c r="B90" s="30"/>
      <c r="C90" s="31"/>
      <c r="D90" s="31"/>
      <c r="E90" s="31"/>
      <c r="F90" s="31"/>
      <c r="G90" s="31"/>
      <c r="H90" s="31"/>
      <c r="I90" s="110"/>
      <c r="J90" s="110"/>
      <c r="K90" s="31"/>
      <c r="L90" s="31"/>
      <c r="M90" s="46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1" customFormat="1" ht="15.2" hidden="1" customHeight="1" x14ac:dyDescent="0.2">
      <c r="A91" s="29"/>
      <c r="B91" s="30"/>
      <c r="C91" s="25" t="s">
        <v>21</v>
      </c>
      <c r="D91" s="31"/>
      <c r="E91" s="31"/>
      <c r="F91" s="23">
        <f>E15</f>
        <v>0</v>
      </c>
      <c r="G91" s="31"/>
      <c r="H91" s="31"/>
      <c r="I91" s="112" t="s">
        <v>27</v>
      </c>
      <c r="J91" s="152">
        <f>E21</f>
        <v>0</v>
      </c>
      <c r="K91" s="31"/>
      <c r="L91" s="31"/>
      <c r="M91" s="46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1" customFormat="1" ht="15.2" hidden="1" customHeight="1" x14ac:dyDescent="0.2">
      <c r="A92" s="29"/>
      <c r="B92" s="30"/>
      <c r="C92" s="25" t="s">
        <v>26</v>
      </c>
      <c r="D92" s="31"/>
      <c r="E92" s="31"/>
      <c r="F92" s="23">
        <f>IF(E18="","",E18)</f>
        <v>0</v>
      </c>
      <c r="G92" s="31"/>
      <c r="H92" s="31"/>
      <c r="I92" s="112" t="s">
        <v>29</v>
      </c>
      <c r="J92" s="152">
        <f>E24</f>
        <v>0</v>
      </c>
      <c r="K92" s="31"/>
      <c r="L92" s="31"/>
      <c r="M92" s="46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1" customFormat="1" ht="10.35" hidden="1" customHeight="1" x14ac:dyDescent="0.2">
      <c r="A93" s="29"/>
      <c r="B93" s="30"/>
      <c r="C93" s="31"/>
      <c r="D93" s="31"/>
      <c r="E93" s="31"/>
      <c r="F93" s="31"/>
      <c r="G93" s="31"/>
      <c r="H93" s="31"/>
      <c r="I93" s="110"/>
      <c r="J93" s="110"/>
      <c r="K93" s="31"/>
      <c r="L93" s="31"/>
      <c r="M93" s="46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1" customFormat="1" ht="29.25" hidden="1" customHeight="1" x14ac:dyDescent="0.2">
      <c r="A94" s="29"/>
      <c r="B94" s="30"/>
      <c r="C94" s="153" t="s">
        <v>96</v>
      </c>
      <c r="D94" s="154"/>
      <c r="E94" s="154"/>
      <c r="F94" s="154"/>
      <c r="G94" s="154"/>
      <c r="H94" s="154"/>
      <c r="I94" s="155" t="s">
        <v>97</v>
      </c>
      <c r="J94" s="155" t="s">
        <v>98</v>
      </c>
      <c r="K94" s="156" t="s">
        <v>99</v>
      </c>
      <c r="L94" s="154"/>
      <c r="M94" s="46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1" customFormat="1" ht="10.35" hidden="1" customHeight="1" x14ac:dyDescent="0.2">
      <c r="A95" s="29"/>
      <c r="B95" s="30"/>
      <c r="C95" s="31"/>
      <c r="D95" s="31"/>
      <c r="E95" s="31"/>
      <c r="F95" s="31"/>
      <c r="G95" s="31"/>
      <c r="H95" s="31"/>
      <c r="I95" s="110"/>
      <c r="J95" s="110"/>
      <c r="K95" s="31"/>
      <c r="L95" s="31"/>
      <c r="M95" s="46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1" customFormat="1" ht="22.9" hidden="1" customHeight="1" x14ac:dyDescent="0.2">
      <c r="A96" s="29"/>
      <c r="B96" s="30"/>
      <c r="C96" s="157" t="s">
        <v>100</v>
      </c>
      <c r="D96" s="31"/>
      <c r="E96" s="31"/>
      <c r="F96" s="31"/>
      <c r="G96" s="31"/>
      <c r="H96" s="31"/>
      <c r="I96" s="158">
        <f t="shared" ref="I96:J98" si="0">Q124</f>
        <v>0</v>
      </c>
      <c r="J96" s="158">
        <f t="shared" si="0"/>
        <v>0</v>
      </c>
      <c r="K96" s="78">
        <f>K124</f>
        <v>0</v>
      </c>
      <c r="L96" s="31"/>
      <c r="M96" s="46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3" t="s">
        <v>101</v>
      </c>
    </row>
    <row r="97" spans="1:31" s="8" customFormat="1" ht="24.95" hidden="1" customHeight="1" x14ac:dyDescent="0.2">
      <c r="B97" s="159"/>
      <c r="C97" s="160"/>
      <c r="D97" s="161" t="s">
        <v>213</v>
      </c>
      <c r="E97" s="162"/>
      <c r="F97" s="162"/>
      <c r="G97" s="162"/>
      <c r="H97" s="162"/>
      <c r="I97" s="163">
        <f t="shared" si="0"/>
        <v>0</v>
      </c>
      <c r="J97" s="163">
        <f t="shared" si="0"/>
        <v>0</v>
      </c>
      <c r="K97" s="164">
        <f>K125</f>
        <v>0</v>
      </c>
      <c r="L97" s="160"/>
      <c r="M97" s="165"/>
    </row>
    <row r="98" spans="1:31" s="11" customFormat="1" ht="19.899999999999999" hidden="1" customHeight="1" x14ac:dyDescent="0.2">
      <c r="B98" s="238"/>
      <c r="C98" s="239"/>
      <c r="D98" s="240" t="s">
        <v>214</v>
      </c>
      <c r="E98" s="241"/>
      <c r="F98" s="241"/>
      <c r="G98" s="241"/>
      <c r="H98" s="241"/>
      <c r="I98" s="242">
        <f t="shared" si="0"/>
        <v>0</v>
      </c>
      <c r="J98" s="242">
        <f t="shared" si="0"/>
        <v>0</v>
      </c>
      <c r="K98" s="243">
        <f>K126</f>
        <v>0</v>
      </c>
      <c r="L98" s="239"/>
      <c r="M98" s="244"/>
    </row>
    <row r="99" spans="1:31" s="8" customFormat="1" ht="24.95" hidden="1" customHeight="1" x14ac:dyDescent="0.2">
      <c r="B99" s="159"/>
      <c r="C99" s="160"/>
      <c r="D99" s="161" t="s">
        <v>215</v>
      </c>
      <c r="E99" s="162"/>
      <c r="F99" s="162"/>
      <c r="G99" s="162"/>
      <c r="H99" s="162"/>
      <c r="I99" s="163">
        <f>Q129</f>
        <v>0</v>
      </c>
      <c r="J99" s="163">
        <f>R129</f>
        <v>0</v>
      </c>
      <c r="K99" s="164">
        <f>K129</f>
        <v>0</v>
      </c>
      <c r="L99" s="160"/>
      <c r="M99" s="165"/>
    </row>
    <row r="100" spans="1:31" s="11" customFormat="1" ht="19.899999999999999" hidden="1" customHeight="1" x14ac:dyDescent="0.2">
      <c r="B100" s="238"/>
      <c r="C100" s="239"/>
      <c r="D100" s="240" t="s">
        <v>216</v>
      </c>
      <c r="E100" s="241"/>
      <c r="F100" s="241"/>
      <c r="G100" s="241"/>
      <c r="H100" s="241"/>
      <c r="I100" s="242">
        <f>Q130</f>
        <v>0</v>
      </c>
      <c r="J100" s="242">
        <f>R130</f>
        <v>0</v>
      </c>
      <c r="K100" s="243">
        <f>K130</f>
        <v>0</v>
      </c>
      <c r="L100" s="239"/>
      <c r="M100" s="244"/>
    </row>
    <row r="101" spans="1:31" s="11" customFormat="1" ht="19.899999999999999" hidden="1" customHeight="1" x14ac:dyDescent="0.2">
      <c r="B101" s="238"/>
      <c r="C101" s="239"/>
      <c r="D101" s="240" t="s">
        <v>217</v>
      </c>
      <c r="E101" s="241"/>
      <c r="F101" s="241"/>
      <c r="G101" s="241"/>
      <c r="H101" s="241"/>
      <c r="I101" s="242">
        <f>Q165</f>
        <v>0</v>
      </c>
      <c r="J101" s="242">
        <f>R165</f>
        <v>0</v>
      </c>
      <c r="K101" s="243">
        <f>K165</f>
        <v>0</v>
      </c>
      <c r="L101" s="239"/>
      <c r="M101" s="244"/>
    </row>
    <row r="102" spans="1:31" s="8" customFormat="1" ht="24.95" hidden="1" customHeight="1" x14ac:dyDescent="0.2">
      <c r="B102" s="159"/>
      <c r="C102" s="160"/>
      <c r="D102" s="161" t="s">
        <v>103</v>
      </c>
      <c r="E102" s="162"/>
      <c r="F102" s="162"/>
      <c r="G102" s="162"/>
      <c r="H102" s="162"/>
      <c r="I102" s="163">
        <f>Q168</f>
        <v>0</v>
      </c>
      <c r="J102" s="163">
        <f>R168</f>
        <v>0</v>
      </c>
      <c r="K102" s="164">
        <f>K168</f>
        <v>0</v>
      </c>
      <c r="L102" s="160"/>
      <c r="M102" s="165"/>
    </row>
    <row r="103" spans="1:31" s="8" customFormat="1" ht="24.95" hidden="1" customHeight="1" x14ac:dyDescent="0.2">
      <c r="B103" s="159"/>
      <c r="C103" s="160"/>
      <c r="D103" s="161" t="s">
        <v>218</v>
      </c>
      <c r="E103" s="162"/>
      <c r="F103" s="162"/>
      <c r="G103" s="162"/>
      <c r="H103" s="162"/>
      <c r="I103" s="163">
        <f>Q171</f>
        <v>0</v>
      </c>
      <c r="J103" s="163">
        <f>R171</f>
        <v>0</v>
      </c>
      <c r="K103" s="164">
        <f>K171</f>
        <v>0</v>
      </c>
      <c r="L103" s="160"/>
      <c r="M103" s="165"/>
    </row>
    <row r="104" spans="1:31" s="8" customFormat="1" ht="21.75" hidden="1" customHeight="1" x14ac:dyDescent="0.2">
      <c r="B104" s="159"/>
      <c r="C104" s="160"/>
      <c r="D104" s="166" t="s">
        <v>104</v>
      </c>
      <c r="E104" s="160"/>
      <c r="F104" s="160"/>
      <c r="G104" s="160"/>
      <c r="H104" s="160"/>
      <c r="I104" s="167">
        <f>Q174</f>
        <v>0</v>
      </c>
      <c r="J104" s="167">
        <f>R174</f>
        <v>0</v>
      </c>
      <c r="K104" s="168">
        <f>K174</f>
        <v>0</v>
      </c>
      <c r="L104" s="160"/>
      <c r="M104" s="165"/>
    </row>
    <row r="105" spans="1:31" s="1" customFormat="1" ht="21.75" hidden="1" customHeight="1" x14ac:dyDescent="0.2">
      <c r="A105" s="29"/>
      <c r="B105" s="30"/>
      <c r="C105" s="31"/>
      <c r="D105" s="31"/>
      <c r="E105" s="31"/>
      <c r="F105" s="31"/>
      <c r="G105" s="31"/>
      <c r="H105" s="31"/>
      <c r="I105" s="110"/>
      <c r="J105" s="110"/>
      <c r="K105" s="31"/>
      <c r="L105" s="31"/>
      <c r="M105" s="46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s="1" customFormat="1" ht="6.95" hidden="1" customHeight="1" x14ac:dyDescent="0.2">
      <c r="A106" s="29"/>
      <c r="B106" s="49"/>
      <c r="C106" s="50"/>
      <c r="D106" s="50"/>
      <c r="E106" s="50"/>
      <c r="F106" s="50"/>
      <c r="G106" s="50"/>
      <c r="H106" s="50"/>
      <c r="I106" s="148"/>
      <c r="J106" s="148"/>
      <c r="K106" s="50"/>
      <c r="L106" s="50"/>
      <c r="M106" s="46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hidden="1" x14ac:dyDescent="0.2"/>
    <row r="108" spans="1:31" hidden="1" x14ac:dyDescent="0.2"/>
    <row r="109" spans="1:31" hidden="1" x14ac:dyDescent="0.2"/>
    <row r="110" spans="1:31" s="1" customFormat="1" ht="6.95" customHeight="1" x14ac:dyDescent="0.2">
      <c r="A110" s="29"/>
      <c r="B110" s="51"/>
      <c r="C110" s="52"/>
      <c r="D110" s="52"/>
      <c r="E110" s="52"/>
      <c r="F110" s="52"/>
      <c r="G110" s="52"/>
      <c r="H110" s="52"/>
      <c r="I110" s="151"/>
      <c r="J110" s="151"/>
      <c r="K110" s="52"/>
      <c r="L110" s="52"/>
      <c r="M110" s="46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1" customFormat="1" ht="24.95" customHeight="1" x14ac:dyDescent="0.2">
      <c r="A111" s="29"/>
      <c r="B111" s="30"/>
      <c r="C111" s="19" t="s">
        <v>105</v>
      </c>
      <c r="D111" s="31"/>
      <c r="E111" s="31"/>
      <c r="F111" s="31"/>
      <c r="G111" s="31"/>
      <c r="H111" s="31"/>
      <c r="I111" s="110"/>
      <c r="J111" s="110"/>
      <c r="K111" s="31"/>
      <c r="L111" s="31"/>
      <c r="M111" s="46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1" customFormat="1" ht="6.95" customHeight="1" x14ac:dyDescent="0.2">
      <c r="A112" s="29"/>
      <c r="B112" s="30"/>
      <c r="C112" s="31"/>
      <c r="D112" s="31"/>
      <c r="E112" s="31"/>
      <c r="F112" s="31"/>
      <c r="G112" s="31"/>
      <c r="H112" s="31"/>
      <c r="I112" s="110"/>
      <c r="J112" s="110"/>
      <c r="K112" s="31"/>
      <c r="L112" s="31"/>
      <c r="M112" s="46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1" customFormat="1" ht="12" customHeight="1" x14ac:dyDescent="0.2">
      <c r="A113" s="29"/>
      <c r="B113" s="30"/>
      <c r="C113" s="25" t="s">
        <v>15</v>
      </c>
      <c r="D113" s="31"/>
      <c r="E113" s="31"/>
      <c r="F113" s="31"/>
      <c r="G113" s="31"/>
      <c r="H113" s="31"/>
      <c r="I113" s="110"/>
      <c r="J113" s="110"/>
      <c r="K113" s="31"/>
      <c r="L113" s="31"/>
      <c r="M113" s="46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1" customFormat="1" ht="16.5" customHeight="1" x14ac:dyDescent="0.2">
      <c r="A114" s="29"/>
      <c r="B114" s="30"/>
      <c r="C114" s="31"/>
      <c r="D114" s="31"/>
      <c r="E114" s="372" t="str">
        <f>E7</f>
        <v>Nové meranie odberného miesta</v>
      </c>
      <c r="F114" s="373"/>
      <c r="G114" s="373"/>
      <c r="H114" s="373"/>
      <c r="I114" s="110"/>
      <c r="J114" s="110"/>
      <c r="K114" s="31"/>
      <c r="L114" s="31"/>
      <c r="M114" s="46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1" customFormat="1" ht="12" customHeight="1" x14ac:dyDescent="0.2">
      <c r="A115" s="29"/>
      <c r="B115" s="30"/>
      <c r="C115" s="25" t="s">
        <v>91</v>
      </c>
      <c r="D115" s="31"/>
      <c r="E115" s="31"/>
      <c r="F115" s="31"/>
      <c r="G115" s="31"/>
      <c r="H115" s="31"/>
      <c r="I115" s="110"/>
      <c r="J115" s="110"/>
      <c r="K115" s="31"/>
      <c r="L115" s="31"/>
      <c r="M115" s="46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1" customFormat="1" ht="16.5" customHeight="1" x14ac:dyDescent="0.2">
      <c r="A116" s="29"/>
      <c r="B116" s="30"/>
      <c r="C116" s="31"/>
      <c r="D116" s="31"/>
      <c r="E116" s="347" t="str">
        <f>E9</f>
        <v>02 - Prevádzkový rozvod silnoprúdu - pripojenie rozvádzača RMDT</v>
      </c>
      <c r="F116" s="371"/>
      <c r="G116" s="371"/>
      <c r="H116" s="371"/>
      <c r="I116" s="110"/>
      <c r="J116" s="110"/>
      <c r="K116" s="31"/>
      <c r="L116" s="31"/>
      <c r="M116" s="46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1" customFormat="1" ht="6.95" customHeight="1" x14ac:dyDescent="0.2">
      <c r="A117" s="29"/>
      <c r="B117" s="30"/>
      <c r="C117" s="31"/>
      <c r="D117" s="31"/>
      <c r="E117" s="31"/>
      <c r="F117" s="31"/>
      <c r="G117" s="31"/>
      <c r="H117" s="31"/>
      <c r="I117" s="110"/>
      <c r="J117" s="110"/>
      <c r="K117" s="31"/>
      <c r="L117" s="31"/>
      <c r="M117" s="46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1" customFormat="1" ht="12" customHeight="1" x14ac:dyDescent="0.2">
      <c r="A118" s="29"/>
      <c r="B118" s="30"/>
      <c r="C118" s="25" t="s">
        <v>18</v>
      </c>
      <c r="D118" s="31"/>
      <c r="E118" s="31"/>
      <c r="F118" s="23" t="str">
        <f>F12</f>
        <v>Bratislava</v>
      </c>
      <c r="G118" s="31"/>
      <c r="H118" s="31"/>
      <c r="I118" s="112" t="s">
        <v>20</v>
      </c>
      <c r="J118" s="114">
        <f>IF(J12="","",J12)</f>
        <v>44326</v>
      </c>
      <c r="K118" s="31"/>
      <c r="L118" s="31"/>
      <c r="M118" s="46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1" customFormat="1" ht="6.95" customHeight="1" x14ac:dyDescent="0.2">
      <c r="A119" s="29"/>
      <c r="B119" s="30"/>
      <c r="C119" s="31"/>
      <c r="D119" s="31"/>
      <c r="E119" s="31"/>
      <c r="F119" s="31"/>
      <c r="G119" s="31"/>
      <c r="H119" s="31"/>
      <c r="I119" s="110"/>
      <c r="J119" s="110"/>
      <c r="K119" s="31"/>
      <c r="L119" s="31"/>
      <c r="M119" s="46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1" customFormat="1" ht="15.2" customHeight="1" x14ac:dyDescent="0.2">
      <c r="A120" s="29"/>
      <c r="B120" s="30"/>
      <c r="C120" s="25" t="s">
        <v>21</v>
      </c>
      <c r="D120" s="31"/>
      <c r="E120" s="31"/>
      <c r="F120" s="23">
        <f>E15</f>
        <v>0</v>
      </c>
      <c r="G120" s="31"/>
      <c r="H120" s="31"/>
      <c r="I120" s="112" t="s">
        <v>27</v>
      </c>
      <c r="J120" s="152">
        <f>E21</f>
        <v>0</v>
      </c>
      <c r="K120" s="31"/>
      <c r="L120" s="31"/>
      <c r="M120" s="46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1" customFormat="1" ht="15.2" customHeight="1" x14ac:dyDescent="0.2">
      <c r="A121" s="29"/>
      <c r="B121" s="30"/>
      <c r="C121" s="25" t="s">
        <v>26</v>
      </c>
      <c r="D121" s="31"/>
      <c r="E121" s="31"/>
      <c r="F121" s="23">
        <f>IF(E18="","",E18)</f>
        <v>0</v>
      </c>
      <c r="G121" s="31"/>
      <c r="H121" s="31"/>
      <c r="I121" s="112" t="s">
        <v>29</v>
      </c>
      <c r="J121" s="152">
        <f>E24</f>
        <v>0</v>
      </c>
      <c r="K121" s="31"/>
      <c r="L121" s="31"/>
      <c r="M121" s="46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1" customFormat="1" ht="10.35" customHeight="1" x14ac:dyDescent="0.2">
      <c r="A122" s="29"/>
      <c r="B122" s="30"/>
      <c r="C122" s="31"/>
      <c r="D122" s="31"/>
      <c r="E122" s="31"/>
      <c r="F122" s="31"/>
      <c r="G122" s="31"/>
      <c r="H122" s="31"/>
      <c r="I122" s="110"/>
      <c r="J122" s="110"/>
      <c r="K122" s="31"/>
      <c r="L122" s="31"/>
      <c r="M122" s="46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5" s="9" customFormat="1" ht="29.25" customHeight="1" x14ac:dyDescent="0.2">
      <c r="A123" s="169"/>
      <c r="B123" s="170"/>
      <c r="C123" s="171" t="s">
        <v>106</v>
      </c>
      <c r="D123" s="172" t="s">
        <v>56</v>
      </c>
      <c r="E123" s="172" t="s">
        <v>52</v>
      </c>
      <c r="F123" s="172" t="s">
        <v>53</v>
      </c>
      <c r="G123" s="172" t="s">
        <v>107</v>
      </c>
      <c r="H123" s="172" t="s">
        <v>108</v>
      </c>
      <c r="I123" s="173" t="s">
        <v>109</v>
      </c>
      <c r="J123" s="173" t="s">
        <v>110</v>
      </c>
      <c r="K123" s="174" t="s">
        <v>99</v>
      </c>
      <c r="L123" s="175" t="s">
        <v>111</v>
      </c>
      <c r="M123" s="176"/>
      <c r="N123" s="69" t="s">
        <v>1</v>
      </c>
      <c r="O123" s="70" t="s">
        <v>35</v>
      </c>
      <c r="P123" s="70" t="s">
        <v>112</v>
      </c>
      <c r="Q123" s="70" t="s">
        <v>113</v>
      </c>
      <c r="R123" s="70" t="s">
        <v>114</v>
      </c>
      <c r="S123" s="70" t="s">
        <v>115</v>
      </c>
      <c r="T123" s="70" t="s">
        <v>116</v>
      </c>
      <c r="U123" s="70" t="s">
        <v>117</v>
      </c>
      <c r="V123" s="70" t="s">
        <v>118</v>
      </c>
      <c r="W123" s="70" t="s">
        <v>119</v>
      </c>
      <c r="X123" s="71" t="s">
        <v>120</v>
      </c>
      <c r="Y123" s="169"/>
      <c r="Z123" s="169"/>
      <c r="AA123" s="169"/>
      <c r="AB123" s="169"/>
      <c r="AC123" s="169"/>
      <c r="AD123" s="169"/>
      <c r="AE123" s="169"/>
    </row>
    <row r="124" spans="1:65" s="1" customFormat="1" ht="22.9" customHeight="1" x14ac:dyDescent="0.25">
      <c r="A124" s="29"/>
      <c r="B124" s="30"/>
      <c r="C124" s="76" t="s">
        <v>100</v>
      </c>
      <c r="D124" s="31"/>
      <c r="E124" s="31"/>
      <c r="F124" s="31"/>
      <c r="G124" s="31"/>
      <c r="H124" s="31"/>
      <c r="I124" s="110"/>
      <c r="J124" s="110"/>
      <c r="K124" s="177">
        <f>BK124</f>
        <v>0</v>
      </c>
      <c r="L124" s="31"/>
      <c r="M124" s="34"/>
      <c r="N124" s="72"/>
      <c r="O124" s="178"/>
      <c r="P124" s="73"/>
      <c r="Q124" s="179">
        <f>Q125+Q129+Q168+Q171+Q174</f>
        <v>0</v>
      </c>
      <c r="R124" s="179">
        <f>R125+R129+R168+R171+R174</f>
        <v>0</v>
      </c>
      <c r="S124" s="73"/>
      <c r="T124" s="180">
        <f>T125+T129+T168+T171+T174</f>
        <v>0</v>
      </c>
      <c r="U124" s="73"/>
      <c r="V124" s="180">
        <f>V125+V129+V168+V171+V174</f>
        <v>0.10176500000000001</v>
      </c>
      <c r="W124" s="73"/>
      <c r="X124" s="181">
        <f>X125+X129+X168+X171+X174</f>
        <v>0</v>
      </c>
      <c r="Y124" s="29"/>
      <c r="Z124" s="29"/>
      <c r="AA124" s="29"/>
      <c r="AB124" s="29"/>
      <c r="AC124" s="29"/>
      <c r="AD124" s="29"/>
      <c r="AE124" s="29"/>
      <c r="AT124" s="13" t="s">
        <v>72</v>
      </c>
      <c r="AU124" s="13" t="s">
        <v>101</v>
      </c>
      <c r="BK124" s="182">
        <f>BK125+BK129+BK168+BK171+BK174</f>
        <v>0</v>
      </c>
    </row>
    <row r="125" spans="1:65" s="10" customFormat="1" ht="25.9" customHeight="1" x14ac:dyDescent="0.2">
      <c r="B125" s="183"/>
      <c r="C125" s="184"/>
      <c r="D125" s="185" t="s">
        <v>72</v>
      </c>
      <c r="E125" s="186" t="s">
        <v>219</v>
      </c>
      <c r="F125" s="186" t="s">
        <v>220</v>
      </c>
      <c r="G125" s="184"/>
      <c r="H125" s="184"/>
      <c r="I125" s="187"/>
      <c r="J125" s="187"/>
      <c r="K125" s="168">
        <f>BK125</f>
        <v>0</v>
      </c>
      <c r="L125" s="184"/>
      <c r="M125" s="188"/>
      <c r="N125" s="189"/>
      <c r="O125" s="190"/>
      <c r="P125" s="190"/>
      <c r="Q125" s="191">
        <f>Q126</f>
        <v>0</v>
      </c>
      <c r="R125" s="191">
        <f>R126</f>
        <v>0</v>
      </c>
      <c r="S125" s="190"/>
      <c r="T125" s="192">
        <f>T126</f>
        <v>0</v>
      </c>
      <c r="U125" s="190"/>
      <c r="V125" s="192">
        <f>V126</f>
        <v>0</v>
      </c>
      <c r="W125" s="190"/>
      <c r="X125" s="193">
        <f>X126</f>
        <v>0</v>
      </c>
      <c r="AR125" s="194" t="s">
        <v>81</v>
      </c>
      <c r="AT125" s="195" t="s">
        <v>72</v>
      </c>
      <c r="AU125" s="195" t="s">
        <v>73</v>
      </c>
      <c r="AY125" s="194" t="s">
        <v>124</v>
      </c>
      <c r="BK125" s="196">
        <f>BK126</f>
        <v>0</v>
      </c>
    </row>
    <row r="126" spans="1:65" s="10" customFormat="1" ht="22.9" customHeight="1" x14ac:dyDescent="0.2">
      <c r="B126" s="183"/>
      <c r="C126" s="184"/>
      <c r="D126" s="185" t="s">
        <v>72</v>
      </c>
      <c r="E126" s="245" t="s">
        <v>221</v>
      </c>
      <c r="F126" s="245" t="s">
        <v>222</v>
      </c>
      <c r="G126" s="184"/>
      <c r="H126" s="184"/>
      <c r="I126" s="187"/>
      <c r="J126" s="187"/>
      <c r="K126" s="246">
        <f>BK126</f>
        <v>0</v>
      </c>
      <c r="L126" s="184"/>
      <c r="M126" s="188"/>
      <c r="N126" s="189"/>
      <c r="O126" s="190"/>
      <c r="P126" s="190"/>
      <c r="Q126" s="191">
        <f>SUM(Q127:Q128)</f>
        <v>0</v>
      </c>
      <c r="R126" s="191">
        <f>SUM(R127:R128)</f>
        <v>0</v>
      </c>
      <c r="S126" s="190"/>
      <c r="T126" s="192">
        <f>SUM(T127:T128)</f>
        <v>0</v>
      </c>
      <c r="U126" s="190"/>
      <c r="V126" s="192">
        <f>SUM(V127:V128)</f>
        <v>0</v>
      </c>
      <c r="W126" s="190"/>
      <c r="X126" s="193">
        <f>SUM(X127:X128)</f>
        <v>0</v>
      </c>
      <c r="AR126" s="194" t="s">
        <v>81</v>
      </c>
      <c r="AT126" s="195" t="s">
        <v>72</v>
      </c>
      <c r="AU126" s="195" t="s">
        <v>81</v>
      </c>
      <c r="AY126" s="194" t="s">
        <v>124</v>
      </c>
      <c r="BK126" s="196">
        <f>SUM(BK127:BK128)</f>
        <v>0</v>
      </c>
    </row>
    <row r="127" spans="1:65" s="1" customFormat="1" ht="16.5" customHeight="1" x14ac:dyDescent="0.2">
      <c r="A127" s="29"/>
      <c r="B127" s="30"/>
      <c r="C127" s="197" t="s">
        <v>163</v>
      </c>
      <c r="D127" s="197" t="s">
        <v>126</v>
      </c>
      <c r="E127" s="198" t="s">
        <v>223</v>
      </c>
      <c r="F127" s="199" t="s">
        <v>224</v>
      </c>
      <c r="G127" s="200" t="s">
        <v>129</v>
      </c>
      <c r="H127" s="201">
        <v>2</v>
      </c>
      <c r="I127" s="201"/>
      <c r="J127" s="201"/>
      <c r="K127" s="202">
        <f>ROUND(P127*H127,3)</f>
        <v>0</v>
      </c>
      <c r="L127" s="203"/>
      <c r="M127" s="34"/>
      <c r="N127" s="204" t="s">
        <v>1</v>
      </c>
      <c r="O127" s="205" t="s">
        <v>37</v>
      </c>
      <c r="P127" s="206">
        <f>I127+J127</f>
        <v>0</v>
      </c>
      <c r="Q127" s="206">
        <f>ROUND(I127*H127,3)</f>
        <v>0</v>
      </c>
      <c r="R127" s="206">
        <f>ROUND(J127*H127,3)</f>
        <v>0</v>
      </c>
      <c r="S127" s="65"/>
      <c r="T127" s="207">
        <f>S127*H127</f>
        <v>0</v>
      </c>
      <c r="U127" s="207">
        <v>0</v>
      </c>
      <c r="V127" s="207">
        <f>U127*H127</f>
        <v>0</v>
      </c>
      <c r="W127" s="207">
        <v>0</v>
      </c>
      <c r="X127" s="208">
        <f>W127*H127</f>
        <v>0</v>
      </c>
      <c r="Y127" s="29"/>
      <c r="Z127" s="29"/>
      <c r="AA127" s="29"/>
      <c r="AB127" s="29"/>
      <c r="AC127" s="29"/>
      <c r="AD127" s="29"/>
      <c r="AE127" s="29"/>
      <c r="AR127" s="209" t="s">
        <v>201</v>
      </c>
      <c r="AT127" s="209" t="s">
        <v>126</v>
      </c>
      <c r="AU127" s="209" t="s">
        <v>130</v>
      </c>
      <c r="AY127" s="13" t="s">
        <v>124</v>
      </c>
      <c r="BE127" s="210">
        <f>IF(O127="základná",K127,0)</f>
        <v>0</v>
      </c>
      <c r="BF127" s="210">
        <f>IF(O127="znížená",K127,0)</f>
        <v>0</v>
      </c>
      <c r="BG127" s="210">
        <f>IF(O127="zákl. prenesená",K127,0)</f>
        <v>0</v>
      </c>
      <c r="BH127" s="210">
        <f>IF(O127="zníž. prenesená",K127,0)</f>
        <v>0</v>
      </c>
      <c r="BI127" s="210">
        <f>IF(O127="nulová",K127,0)</f>
        <v>0</v>
      </c>
      <c r="BJ127" s="13" t="s">
        <v>130</v>
      </c>
      <c r="BK127" s="211">
        <f>ROUND(P127*H127,3)</f>
        <v>0</v>
      </c>
      <c r="BL127" s="13" t="s">
        <v>201</v>
      </c>
      <c r="BM127" s="209" t="s">
        <v>225</v>
      </c>
    </row>
    <row r="128" spans="1:65" s="1" customFormat="1" ht="19.5" x14ac:dyDescent="0.2">
      <c r="A128" s="29"/>
      <c r="B128" s="30"/>
      <c r="C128" s="31"/>
      <c r="D128" s="212" t="s">
        <v>132</v>
      </c>
      <c r="E128" s="31"/>
      <c r="F128" s="213" t="s">
        <v>226</v>
      </c>
      <c r="G128" s="31"/>
      <c r="H128" s="31"/>
      <c r="I128" s="110"/>
      <c r="J128" s="110"/>
      <c r="K128" s="31"/>
      <c r="L128" s="31"/>
      <c r="M128" s="34"/>
      <c r="N128" s="214"/>
      <c r="O128" s="215"/>
      <c r="P128" s="65"/>
      <c r="Q128" s="65"/>
      <c r="R128" s="65"/>
      <c r="S128" s="65"/>
      <c r="T128" s="65"/>
      <c r="U128" s="65"/>
      <c r="V128" s="65"/>
      <c r="W128" s="65"/>
      <c r="X128" s="66"/>
      <c r="Y128" s="29"/>
      <c r="Z128" s="29"/>
      <c r="AA128" s="29"/>
      <c r="AB128" s="29"/>
      <c r="AC128" s="29"/>
      <c r="AD128" s="29"/>
      <c r="AE128" s="29"/>
      <c r="AT128" s="13" t="s">
        <v>132</v>
      </c>
      <c r="AU128" s="13" t="s">
        <v>130</v>
      </c>
    </row>
    <row r="129" spans="1:65" s="10" customFormat="1" ht="25.9" customHeight="1" x14ac:dyDescent="0.2">
      <c r="B129" s="183"/>
      <c r="C129" s="184"/>
      <c r="D129" s="185" t="s">
        <v>72</v>
      </c>
      <c r="E129" s="186" t="s">
        <v>154</v>
      </c>
      <c r="F129" s="186" t="s">
        <v>227</v>
      </c>
      <c r="G129" s="184"/>
      <c r="H129" s="184"/>
      <c r="I129" s="187"/>
      <c r="J129" s="187"/>
      <c r="K129" s="168">
        <f>BK129</f>
        <v>0</v>
      </c>
      <c r="L129" s="184"/>
      <c r="M129" s="188"/>
      <c r="N129" s="189"/>
      <c r="O129" s="190"/>
      <c r="P129" s="190"/>
      <c r="Q129" s="191">
        <f>Q130+Q165</f>
        <v>0</v>
      </c>
      <c r="R129" s="191">
        <f>R130+R165</f>
        <v>0</v>
      </c>
      <c r="S129" s="190"/>
      <c r="T129" s="192">
        <f>T130+T165</f>
        <v>0</v>
      </c>
      <c r="U129" s="190"/>
      <c r="V129" s="192">
        <f>V130+V165</f>
        <v>0.10176500000000001</v>
      </c>
      <c r="W129" s="190"/>
      <c r="X129" s="193">
        <f>X130+X165</f>
        <v>0</v>
      </c>
      <c r="AR129" s="194" t="s">
        <v>123</v>
      </c>
      <c r="AT129" s="195" t="s">
        <v>72</v>
      </c>
      <c r="AU129" s="195" t="s">
        <v>73</v>
      </c>
      <c r="AY129" s="194" t="s">
        <v>124</v>
      </c>
      <c r="BK129" s="196">
        <f>BK130+BK165</f>
        <v>0</v>
      </c>
    </row>
    <row r="130" spans="1:65" s="10" customFormat="1" ht="22.9" customHeight="1" x14ac:dyDescent="0.2">
      <c r="B130" s="183"/>
      <c r="C130" s="184"/>
      <c r="D130" s="185" t="s">
        <v>72</v>
      </c>
      <c r="E130" s="245" t="s">
        <v>121</v>
      </c>
      <c r="F130" s="245" t="s">
        <v>122</v>
      </c>
      <c r="G130" s="184"/>
      <c r="H130" s="184"/>
      <c r="I130" s="187"/>
      <c r="J130" s="187"/>
      <c r="K130" s="246">
        <f>BK130</f>
        <v>0</v>
      </c>
      <c r="L130" s="184"/>
      <c r="M130" s="188"/>
      <c r="N130" s="189"/>
      <c r="O130" s="190"/>
      <c r="P130" s="190"/>
      <c r="Q130" s="191">
        <f>SUM(Q131:Q164)</f>
        <v>0</v>
      </c>
      <c r="R130" s="191">
        <f>SUM(R131:R164)</f>
        <v>0</v>
      </c>
      <c r="S130" s="190"/>
      <c r="T130" s="192">
        <f>SUM(T131:T164)</f>
        <v>0</v>
      </c>
      <c r="U130" s="190"/>
      <c r="V130" s="192">
        <f>SUM(V131:V164)</f>
        <v>0.10176500000000001</v>
      </c>
      <c r="W130" s="190"/>
      <c r="X130" s="193">
        <f>SUM(X131:X164)</f>
        <v>0</v>
      </c>
      <c r="AR130" s="194" t="s">
        <v>123</v>
      </c>
      <c r="AT130" s="195" t="s">
        <v>72</v>
      </c>
      <c r="AU130" s="195" t="s">
        <v>81</v>
      </c>
      <c r="AY130" s="194" t="s">
        <v>124</v>
      </c>
      <c r="BK130" s="196">
        <f>SUM(BK131:BK164)</f>
        <v>0</v>
      </c>
    </row>
    <row r="131" spans="1:65" s="1" customFormat="1" ht="21.75" customHeight="1" x14ac:dyDescent="0.2">
      <c r="A131" s="29"/>
      <c r="B131" s="30"/>
      <c r="C131" s="197" t="s">
        <v>188</v>
      </c>
      <c r="D131" s="197" t="s">
        <v>126</v>
      </c>
      <c r="E131" s="198" t="s">
        <v>228</v>
      </c>
      <c r="F131" s="199" t="s">
        <v>229</v>
      </c>
      <c r="G131" s="200" t="s">
        <v>230</v>
      </c>
      <c r="H131" s="201">
        <v>1</v>
      </c>
      <c r="I131" s="201"/>
      <c r="J131" s="201"/>
      <c r="K131" s="202">
        <f>ROUND(P131*H131,3)</f>
        <v>0</v>
      </c>
      <c r="L131" s="203"/>
      <c r="M131" s="34"/>
      <c r="N131" s="204" t="s">
        <v>1</v>
      </c>
      <c r="O131" s="205" t="s">
        <v>37</v>
      </c>
      <c r="P131" s="206">
        <f>I131+J131</f>
        <v>0</v>
      </c>
      <c r="Q131" s="206">
        <f>ROUND(I131*H131,3)</f>
        <v>0</v>
      </c>
      <c r="R131" s="206">
        <f>ROUND(J131*H131,3)</f>
        <v>0</v>
      </c>
      <c r="S131" s="65"/>
      <c r="T131" s="207">
        <f>S131*H131</f>
        <v>0</v>
      </c>
      <c r="U131" s="207">
        <v>0</v>
      </c>
      <c r="V131" s="207">
        <f>U131*H131</f>
        <v>0</v>
      </c>
      <c r="W131" s="207">
        <v>0</v>
      </c>
      <c r="X131" s="208">
        <f>W131*H131</f>
        <v>0</v>
      </c>
      <c r="Y131" s="29"/>
      <c r="Z131" s="29"/>
      <c r="AA131" s="29"/>
      <c r="AB131" s="29"/>
      <c r="AC131" s="29"/>
      <c r="AD131" s="29"/>
      <c r="AE131" s="29"/>
      <c r="AR131" s="209" t="s">
        <v>170</v>
      </c>
      <c r="AT131" s="209" t="s">
        <v>126</v>
      </c>
      <c r="AU131" s="209" t="s">
        <v>130</v>
      </c>
      <c r="AY131" s="13" t="s">
        <v>124</v>
      </c>
      <c r="BE131" s="210">
        <f>IF(O131="základná",K131,0)</f>
        <v>0</v>
      </c>
      <c r="BF131" s="210">
        <f>IF(O131="znížená",K131,0)</f>
        <v>0</v>
      </c>
      <c r="BG131" s="210">
        <f>IF(O131="zákl. prenesená",K131,0)</f>
        <v>0</v>
      </c>
      <c r="BH131" s="210">
        <f>IF(O131="zníž. prenesená",K131,0)</f>
        <v>0</v>
      </c>
      <c r="BI131" s="210">
        <f>IF(O131="nulová",K131,0)</f>
        <v>0</v>
      </c>
      <c r="BJ131" s="13" t="s">
        <v>130</v>
      </c>
      <c r="BK131" s="211">
        <f>ROUND(P131*H131,3)</f>
        <v>0</v>
      </c>
      <c r="BL131" s="13" t="s">
        <v>170</v>
      </c>
      <c r="BM131" s="209" t="s">
        <v>231</v>
      </c>
    </row>
    <row r="132" spans="1:65" s="1" customFormat="1" ht="19.5" x14ac:dyDescent="0.2">
      <c r="A132" s="29"/>
      <c r="B132" s="30"/>
      <c r="C132" s="31"/>
      <c r="D132" s="212" t="s">
        <v>132</v>
      </c>
      <c r="E132" s="31"/>
      <c r="F132" s="213" t="s">
        <v>229</v>
      </c>
      <c r="G132" s="31"/>
      <c r="H132" s="31"/>
      <c r="I132" s="110"/>
      <c r="J132" s="110"/>
      <c r="K132" s="31"/>
      <c r="L132" s="31"/>
      <c r="M132" s="34"/>
      <c r="N132" s="214"/>
      <c r="O132" s="215"/>
      <c r="P132" s="65"/>
      <c r="Q132" s="65"/>
      <c r="R132" s="65"/>
      <c r="S132" s="65"/>
      <c r="T132" s="65"/>
      <c r="U132" s="65"/>
      <c r="V132" s="65"/>
      <c r="W132" s="65"/>
      <c r="X132" s="66"/>
      <c r="Y132" s="29"/>
      <c r="Z132" s="29"/>
      <c r="AA132" s="29"/>
      <c r="AB132" s="29"/>
      <c r="AC132" s="29"/>
      <c r="AD132" s="29"/>
      <c r="AE132" s="29"/>
      <c r="AT132" s="13" t="s">
        <v>132</v>
      </c>
      <c r="AU132" s="13" t="s">
        <v>130</v>
      </c>
    </row>
    <row r="133" spans="1:65" s="1" customFormat="1" ht="21.75" customHeight="1" x14ac:dyDescent="0.2">
      <c r="A133" s="29"/>
      <c r="B133" s="30"/>
      <c r="C133" s="216" t="s">
        <v>232</v>
      </c>
      <c r="D133" s="216" t="s">
        <v>154</v>
      </c>
      <c r="E133" s="217" t="s">
        <v>233</v>
      </c>
      <c r="F133" s="218" t="s">
        <v>234</v>
      </c>
      <c r="G133" s="219" t="s">
        <v>129</v>
      </c>
      <c r="H133" s="220">
        <v>1</v>
      </c>
      <c r="I133" s="220"/>
      <c r="J133" s="221"/>
      <c r="K133" s="222">
        <f>ROUND(P133*H133,3)</f>
        <v>0</v>
      </c>
      <c r="L133" s="223"/>
      <c r="M133" s="224"/>
      <c r="N133" s="225" t="s">
        <v>1</v>
      </c>
      <c r="O133" s="205" t="s">
        <v>37</v>
      </c>
      <c r="P133" s="206">
        <f>I133+J133</f>
        <v>0</v>
      </c>
      <c r="Q133" s="206">
        <f>ROUND(I133*H133,3)</f>
        <v>0</v>
      </c>
      <c r="R133" s="206">
        <f>ROUND(J133*H133,3)</f>
        <v>0</v>
      </c>
      <c r="S133" s="65"/>
      <c r="T133" s="207">
        <f>S133*H133</f>
        <v>0</v>
      </c>
      <c r="U133" s="207">
        <v>5.0000000000000001E-4</v>
      </c>
      <c r="V133" s="207">
        <f>U133*H133</f>
        <v>5.0000000000000001E-4</v>
      </c>
      <c r="W133" s="207">
        <v>0</v>
      </c>
      <c r="X133" s="208">
        <f>W133*H133</f>
        <v>0</v>
      </c>
      <c r="Y133" s="29"/>
      <c r="Z133" s="29"/>
      <c r="AA133" s="29"/>
      <c r="AB133" s="29"/>
      <c r="AC133" s="29"/>
      <c r="AD133" s="29"/>
      <c r="AE133" s="29"/>
      <c r="AR133" s="209" t="s">
        <v>235</v>
      </c>
      <c r="AT133" s="209" t="s">
        <v>154</v>
      </c>
      <c r="AU133" s="209" t="s">
        <v>130</v>
      </c>
      <c r="AY133" s="13" t="s">
        <v>124</v>
      </c>
      <c r="BE133" s="210">
        <f>IF(O133="základná",K133,0)</f>
        <v>0</v>
      </c>
      <c r="BF133" s="210">
        <f>IF(O133="znížená",K133,0)</f>
        <v>0</v>
      </c>
      <c r="BG133" s="210">
        <f>IF(O133="zákl. prenesená",K133,0)</f>
        <v>0</v>
      </c>
      <c r="BH133" s="210">
        <f>IF(O133="zníž. prenesená",K133,0)</f>
        <v>0</v>
      </c>
      <c r="BI133" s="210">
        <f>IF(O133="nulová",K133,0)</f>
        <v>0</v>
      </c>
      <c r="BJ133" s="13" t="s">
        <v>130</v>
      </c>
      <c r="BK133" s="211">
        <f>ROUND(P133*H133,3)</f>
        <v>0</v>
      </c>
      <c r="BL133" s="13" t="s">
        <v>235</v>
      </c>
      <c r="BM133" s="209" t="s">
        <v>236</v>
      </c>
    </row>
    <row r="134" spans="1:65" s="1" customFormat="1" x14ac:dyDescent="0.2">
      <c r="A134" s="29"/>
      <c r="B134" s="30"/>
      <c r="C134" s="31"/>
      <c r="D134" s="212" t="s">
        <v>132</v>
      </c>
      <c r="E134" s="31"/>
      <c r="F134" s="213" t="s">
        <v>234</v>
      </c>
      <c r="G134" s="31"/>
      <c r="H134" s="31"/>
      <c r="I134" s="110"/>
      <c r="J134" s="110"/>
      <c r="K134" s="31"/>
      <c r="L134" s="31"/>
      <c r="M134" s="34"/>
      <c r="N134" s="214"/>
      <c r="O134" s="215"/>
      <c r="P134" s="65"/>
      <c r="Q134" s="65"/>
      <c r="R134" s="65"/>
      <c r="S134" s="65"/>
      <c r="T134" s="65"/>
      <c r="U134" s="65"/>
      <c r="V134" s="65"/>
      <c r="W134" s="65"/>
      <c r="X134" s="66"/>
      <c r="Y134" s="29"/>
      <c r="Z134" s="29"/>
      <c r="AA134" s="29"/>
      <c r="AB134" s="29"/>
      <c r="AC134" s="29"/>
      <c r="AD134" s="29"/>
      <c r="AE134" s="29"/>
      <c r="AT134" s="13" t="s">
        <v>132</v>
      </c>
      <c r="AU134" s="13" t="s">
        <v>130</v>
      </c>
    </row>
    <row r="135" spans="1:65" s="1" customFormat="1" ht="21.75" customHeight="1" x14ac:dyDescent="0.2">
      <c r="A135" s="29"/>
      <c r="B135" s="30"/>
      <c r="C135" s="197" t="s">
        <v>237</v>
      </c>
      <c r="D135" s="197" t="s">
        <v>126</v>
      </c>
      <c r="E135" s="198" t="s">
        <v>135</v>
      </c>
      <c r="F135" s="199" t="s">
        <v>136</v>
      </c>
      <c r="G135" s="200" t="s">
        <v>129</v>
      </c>
      <c r="H135" s="201">
        <v>1</v>
      </c>
      <c r="I135" s="201"/>
      <c r="J135" s="201"/>
      <c r="K135" s="202">
        <f>ROUND(P135*H135,3)</f>
        <v>0</v>
      </c>
      <c r="L135" s="203"/>
      <c r="M135" s="34"/>
      <c r="N135" s="204" t="s">
        <v>1</v>
      </c>
      <c r="O135" s="205" t="s">
        <v>37</v>
      </c>
      <c r="P135" s="206">
        <f>I135+J135</f>
        <v>0</v>
      </c>
      <c r="Q135" s="206">
        <f>ROUND(I135*H135,3)</f>
        <v>0</v>
      </c>
      <c r="R135" s="206">
        <f>ROUND(J135*H135,3)</f>
        <v>0</v>
      </c>
      <c r="S135" s="65"/>
      <c r="T135" s="207">
        <f>S135*H135</f>
        <v>0</v>
      </c>
      <c r="U135" s="207">
        <v>0</v>
      </c>
      <c r="V135" s="207">
        <f>U135*H135</f>
        <v>0</v>
      </c>
      <c r="W135" s="207">
        <v>0</v>
      </c>
      <c r="X135" s="208">
        <f>W135*H135</f>
        <v>0</v>
      </c>
      <c r="Y135" s="29"/>
      <c r="Z135" s="29"/>
      <c r="AA135" s="29"/>
      <c r="AB135" s="29"/>
      <c r="AC135" s="29"/>
      <c r="AD135" s="29"/>
      <c r="AE135" s="29"/>
      <c r="AR135" s="209" t="s">
        <v>81</v>
      </c>
      <c r="AT135" s="209" t="s">
        <v>126</v>
      </c>
      <c r="AU135" s="209" t="s">
        <v>130</v>
      </c>
      <c r="AY135" s="13" t="s">
        <v>124</v>
      </c>
      <c r="BE135" s="210">
        <f>IF(O135="základná",K135,0)</f>
        <v>0</v>
      </c>
      <c r="BF135" s="210">
        <f>IF(O135="znížená",K135,0)</f>
        <v>0</v>
      </c>
      <c r="BG135" s="210">
        <f>IF(O135="zákl. prenesená",K135,0)</f>
        <v>0</v>
      </c>
      <c r="BH135" s="210">
        <f>IF(O135="zníž. prenesená",K135,0)</f>
        <v>0</v>
      </c>
      <c r="BI135" s="210">
        <f>IF(O135="nulová",K135,0)</f>
        <v>0</v>
      </c>
      <c r="BJ135" s="13" t="s">
        <v>130</v>
      </c>
      <c r="BK135" s="211">
        <f>ROUND(P135*H135,3)</f>
        <v>0</v>
      </c>
      <c r="BL135" s="13" t="s">
        <v>81</v>
      </c>
      <c r="BM135" s="209" t="s">
        <v>238</v>
      </c>
    </row>
    <row r="136" spans="1:65" s="1" customFormat="1" ht="19.5" x14ac:dyDescent="0.2">
      <c r="A136" s="29"/>
      <c r="B136" s="30"/>
      <c r="C136" s="31"/>
      <c r="D136" s="212" t="s">
        <v>132</v>
      </c>
      <c r="E136" s="31"/>
      <c r="F136" s="213" t="s">
        <v>138</v>
      </c>
      <c r="G136" s="31"/>
      <c r="H136" s="31"/>
      <c r="I136" s="110"/>
      <c r="J136" s="110"/>
      <c r="K136" s="31"/>
      <c r="L136" s="31"/>
      <c r="M136" s="34"/>
      <c r="N136" s="214"/>
      <c r="O136" s="215"/>
      <c r="P136" s="65"/>
      <c r="Q136" s="65"/>
      <c r="R136" s="65"/>
      <c r="S136" s="65"/>
      <c r="T136" s="65"/>
      <c r="U136" s="65"/>
      <c r="V136" s="65"/>
      <c r="W136" s="65"/>
      <c r="X136" s="66"/>
      <c r="Y136" s="29"/>
      <c r="Z136" s="29"/>
      <c r="AA136" s="29"/>
      <c r="AB136" s="29"/>
      <c r="AC136" s="29"/>
      <c r="AD136" s="29"/>
      <c r="AE136" s="29"/>
      <c r="AT136" s="13" t="s">
        <v>132</v>
      </c>
      <c r="AU136" s="13" t="s">
        <v>130</v>
      </c>
    </row>
    <row r="137" spans="1:65" s="1" customFormat="1" ht="21.75" customHeight="1" x14ac:dyDescent="0.2">
      <c r="A137" s="29"/>
      <c r="B137" s="30"/>
      <c r="C137" s="197" t="s">
        <v>239</v>
      </c>
      <c r="D137" s="197" t="s">
        <v>126</v>
      </c>
      <c r="E137" s="198" t="s">
        <v>145</v>
      </c>
      <c r="F137" s="199" t="s">
        <v>146</v>
      </c>
      <c r="G137" s="200" t="s">
        <v>129</v>
      </c>
      <c r="H137" s="201">
        <v>5</v>
      </c>
      <c r="I137" s="201"/>
      <c r="J137" s="201"/>
      <c r="K137" s="202">
        <f>ROUND(P137*H137,3)</f>
        <v>0</v>
      </c>
      <c r="L137" s="203"/>
      <c r="M137" s="34"/>
      <c r="N137" s="204" t="s">
        <v>1</v>
      </c>
      <c r="O137" s="205" t="s">
        <v>37</v>
      </c>
      <c r="P137" s="206">
        <f>I137+J137</f>
        <v>0</v>
      </c>
      <c r="Q137" s="206">
        <f>ROUND(I137*H137,3)</f>
        <v>0</v>
      </c>
      <c r="R137" s="206">
        <f>ROUND(J137*H137,3)</f>
        <v>0</v>
      </c>
      <c r="S137" s="65"/>
      <c r="T137" s="207">
        <f>S137*H137</f>
        <v>0</v>
      </c>
      <c r="U137" s="207">
        <v>0</v>
      </c>
      <c r="V137" s="207">
        <f>U137*H137</f>
        <v>0</v>
      </c>
      <c r="W137" s="207">
        <v>0</v>
      </c>
      <c r="X137" s="208">
        <f>W137*H137</f>
        <v>0</v>
      </c>
      <c r="Y137" s="29"/>
      <c r="Z137" s="29"/>
      <c r="AA137" s="29"/>
      <c r="AB137" s="29"/>
      <c r="AC137" s="29"/>
      <c r="AD137" s="29"/>
      <c r="AE137" s="29"/>
      <c r="AR137" s="209" t="s">
        <v>81</v>
      </c>
      <c r="AT137" s="209" t="s">
        <v>126</v>
      </c>
      <c r="AU137" s="209" t="s">
        <v>130</v>
      </c>
      <c r="AY137" s="13" t="s">
        <v>124</v>
      </c>
      <c r="BE137" s="210">
        <f>IF(O137="základná",K137,0)</f>
        <v>0</v>
      </c>
      <c r="BF137" s="210">
        <f>IF(O137="znížená",K137,0)</f>
        <v>0</v>
      </c>
      <c r="BG137" s="210">
        <f>IF(O137="zákl. prenesená",K137,0)</f>
        <v>0</v>
      </c>
      <c r="BH137" s="210">
        <f>IF(O137="zníž. prenesená",K137,0)</f>
        <v>0</v>
      </c>
      <c r="BI137" s="210">
        <f>IF(O137="nulová",K137,0)</f>
        <v>0</v>
      </c>
      <c r="BJ137" s="13" t="s">
        <v>130</v>
      </c>
      <c r="BK137" s="211">
        <f>ROUND(P137*H137,3)</f>
        <v>0</v>
      </c>
      <c r="BL137" s="13" t="s">
        <v>81</v>
      </c>
      <c r="BM137" s="209" t="s">
        <v>240</v>
      </c>
    </row>
    <row r="138" spans="1:65" s="1" customFormat="1" ht="19.5" x14ac:dyDescent="0.2">
      <c r="A138" s="29"/>
      <c r="B138" s="30"/>
      <c r="C138" s="31"/>
      <c r="D138" s="212" t="s">
        <v>132</v>
      </c>
      <c r="E138" s="31"/>
      <c r="F138" s="213" t="s">
        <v>148</v>
      </c>
      <c r="G138" s="31"/>
      <c r="H138" s="31"/>
      <c r="I138" s="110"/>
      <c r="J138" s="110"/>
      <c r="K138" s="31"/>
      <c r="L138" s="31"/>
      <c r="M138" s="34"/>
      <c r="N138" s="214"/>
      <c r="O138" s="215"/>
      <c r="P138" s="65"/>
      <c r="Q138" s="65"/>
      <c r="R138" s="65"/>
      <c r="S138" s="65"/>
      <c r="T138" s="65"/>
      <c r="U138" s="65"/>
      <c r="V138" s="65"/>
      <c r="W138" s="65"/>
      <c r="X138" s="66"/>
      <c r="Y138" s="29"/>
      <c r="Z138" s="29"/>
      <c r="AA138" s="29"/>
      <c r="AB138" s="29"/>
      <c r="AC138" s="29"/>
      <c r="AD138" s="29"/>
      <c r="AE138" s="29"/>
      <c r="AT138" s="13" t="s">
        <v>132</v>
      </c>
      <c r="AU138" s="13" t="s">
        <v>130</v>
      </c>
    </row>
    <row r="139" spans="1:65" s="1" customFormat="1" ht="21.75" customHeight="1" x14ac:dyDescent="0.2">
      <c r="A139" s="29"/>
      <c r="B139" s="30"/>
      <c r="C139" s="197" t="s">
        <v>241</v>
      </c>
      <c r="D139" s="197" t="s">
        <v>126</v>
      </c>
      <c r="E139" s="198" t="s">
        <v>159</v>
      </c>
      <c r="F139" s="199" t="s">
        <v>160</v>
      </c>
      <c r="G139" s="200" t="s">
        <v>129</v>
      </c>
      <c r="H139" s="201">
        <v>1</v>
      </c>
      <c r="I139" s="201"/>
      <c r="J139" s="201"/>
      <c r="K139" s="202">
        <f>ROUND(P139*H139,3)</f>
        <v>0</v>
      </c>
      <c r="L139" s="203"/>
      <c r="M139" s="34"/>
      <c r="N139" s="204" t="s">
        <v>1</v>
      </c>
      <c r="O139" s="205" t="s">
        <v>37</v>
      </c>
      <c r="P139" s="206">
        <f>I139+J139</f>
        <v>0</v>
      </c>
      <c r="Q139" s="206">
        <f>ROUND(I139*H139,3)</f>
        <v>0</v>
      </c>
      <c r="R139" s="206">
        <f>ROUND(J139*H139,3)</f>
        <v>0</v>
      </c>
      <c r="S139" s="65"/>
      <c r="T139" s="207">
        <f>S139*H139</f>
        <v>0</v>
      </c>
      <c r="U139" s="207">
        <v>0</v>
      </c>
      <c r="V139" s="207">
        <f>U139*H139</f>
        <v>0</v>
      </c>
      <c r="W139" s="207">
        <v>0</v>
      </c>
      <c r="X139" s="208">
        <f>W139*H139</f>
        <v>0</v>
      </c>
      <c r="Y139" s="29"/>
      <c r="Z139" s="29"/>
      <c r="AA139" s="29"/>
      <c r="AB139" s="29"/>
      <c r="AC139" s="29"/>
      <c r="AD139" s="29"/>
      <c r="AE139" s="29"/>
      <c r="AR139" s="209" t="s">
        <v>81</v>
      </c>
      <c r="AT139" s="209" t="s">
        <v>126</v>
      </c>
      <c r="AU139" s="209" t="s">
        <v>130</v>
      </c>
      <c r="AY139" s="13" t="s">
        <v>124</v>
      </c>
      <c r="BE139" s="210">
        <f>IF(O139="základná",K139,0)</f>
        <v>0</v>
      </c>
      <c r="BF139" s="210">
        <f>IF(O139="znížená",K139,0)</f>
        <v>0</v>
      </c>
      <c r="BG139" s="210">
        <f>IF(O139="zákl. prenesená",K139,0)</f>
        <v>0</v>
      </c>
      <c r="BH139" s="210">
        <f>IF(O139="zníž. prenesená",K139,0)</f>
        <v>0</v>
      </c>
      <c r="BI139" s="210">
        <f>IF(O139="nulová",K139,0)</f>
        <v>0</v>
      </c>
      <c r="BJ139" s="13" t="s">
        <v>130</v>
      </c>
      <c r="BK139" s="211">
        <f>ROUND(P139*H139,3)</f>
        <v>0</v>
      </c>
      <c r="BL139" s="13" t="s">
        <v>81</v>
      </c>
      <c r="BM139" s="209" t="s">
        <v>242</v>
      </c>
    </row>
    <row r="140" spans="1:65" s="1" customFormat="1" ht="29.25" x14ac:dyDescent="0.2">
      <c r="A140" s="29"/>
      <c r="B140" s="30"/>
      <c r="C140" s="31"/>
      <c r="D140" s="212" t="s">
        <v>132</v>
      </c>
      <c r="E140" s="31"/>
      <c r="F140" s="213" t="s">
        <v>162</v>
      </c>
      <c r="G140" s="31"/>
      <c r="H140" s="31"/>
      <c r="I140" s="110"/>
      <c r="J140" s="110"/>
      <c r="K140" s="31"/>
      <c r="L140" s="31"/>
      <c r="M140" s="34"/>
      <c r="N140" s="214"/>
      <c r="O140" s="215"/>
      <c r="P140" s="65"/>
      <c r="Q140" s="65"/>
      <c r="R140" s="65"/>
      <c r="S140" s="65"/>
      <c r="T140" s="65"/>
      <c r="U140" s="65"/>
      <c r="V140" s="65"/>
      <c r="W140" s="65"/>
      <c r="X140" s="66"/>
      <c r="Y140" s="29"/>
      <c r="Z140" s="29"/>
      <c r="AA140" s="29"/>
      <c r="AB140" s="29"/>
      <c r="AC140" s="29"/>
      <c r="AD140" s="29"/>
      <c r="AE140" s="29"/>
      <c r="AT140" s="13" t="s">
        <v>132</v>
      </c>
      <c r="AU140" s="13" t="s">
        <v>130</v>
      </c>
    </row>
    <row r="141" spans="1:65" s="1" customFormat="1" ht="16.5" customHeight="1" x14ac:dyDescent="0.2">
      <c r="A141" s="29"/>
      <c r="B141" s="30"/>
      <c r="C141" s="216" t="s">
        <v>243</v>
      </c>
      <c r="D141" s="216" t="s">
        <v>154</v>
      </c>
      <c r="E141" s="217" t="s">
        <v>164</v>
      </c>
      <c r="F141" s="218" t="s">
        <v>165</v>
      </c>
      <c r="G141" s="219" t="s">
        <v>129</v>
      </c>
      <c r="H141" s="220">
        <v>1</v>
      </c>
      <c r="I141" s="220"/>
      <c r="J141" s="221"/>
      <c r="K141" s="222">
        <f>ROUND(P141*H141,3)</f>
        <v>0</v>
      </c>
      <c r="L141" s="223"/>
      <c r="M141" s="224"/>
      <c r="N141" s="225" t="s">
        <v>1</v>
      </c>
      <c r="O141" s="205" t="s">
        <v>37</v>
      </c>
      <c r="P141" s="206">
        <f>I141+J141</f>
        <v>0</v>
      </c>
      <c r="Q141" s="206">
        <f>ROUND(I141*H141,3)</f>
        <v>0</v>
      </c>
      <c r="R141" s="206">
        <f>ROUND(J141*H141,3)</f>
        <v>0</v>
      </c>
      <c r="S141" s="65"/>
      <c r="T141" s="207">
        <f>S141*H141</f>
        <v>0</v>
      </c>
      <c r="U141" s="207">
        <v>1E-4</v>
      </c>
      <c r="V141" s="207">
        <f>U141*H141</f>
        <v>1E-4</v>
      </c>
      <c r="W141" s="207">
        <v>0</v>
      </c>
      <c r="X141" s="208">
        <f>W141*H141</f>
        <v>0</v>
      </c>
      <c r="Y141" s="29"/>
      <c r="Z141" s="29"/>
      <c r="AA141" s="29"/>
      <c r="AB141" s="29"/>
      <c r="AC141" s="29"/>
      <c r="AD141" s="29"/>
      <c r="AE141" s="29"/>
      <c r="AR141" s="209" t="s">
        <v>130</v>
      </c>
      <c r="AT141" s="209" t="s">
        <v>154</v>
      </c>
      <c r="AU141" s="209" t="s">
        <v>130</v>
      </c>
      <c r="AY141" s="13" t="s">
        <v>124</v>
      </c>
      <c r="BE141" s="210">
        <f>IF(O141="základná",K141,0)</f>
        <v>0</v>
      </c>
      <c r="BF141" s="210">
        <f>IF(O141="znížená",K141,0)</f>
        <v>0</v>
      </c>
      <c r="BG141" s="210">
        <f>IF(O141="zákl. prenesená",K141,0)</f>
        <v>0</v>
      </c>
      <c r="BH141" s="210">
        <f>IF(O141="zníž. prenesená",K141,0)</f>
        <v>0</v>
      </c>
      <c r="BI141" s="210">
        <f>IF(O141="nulová",K141,0)</f>
        <v>0</v>
      </c>
      <c r="BJ141" s="13" t="s">
        <v>130</v>
      </c>
      <c r="BK141" s="211">
        <f>ROUND(P141*H141,3)</f>
        <v>0</v>
      </c>
      <c r="BL141" s="13" t="s">
        <v>81</v>
      </c>
      <c r="BM141" s="209" t="s">
        <v>244</v>
      </c>
    </row>
    <row r="142" spans="1:65" s="1" customFormat="1" x14ac:dyDescent="0.2">
      <c r="A142" s="29"/>
      <c r="B142" s="30"/>
      <c r="C142" s="31"/>
      <c r="D142" s="212" t="s">
        <v>132</v>
      </c>
      <c r="E142" s="31"/>
      <c r="F142" s="213" t="s">
        <v>165</v>
      </c>
      <c r="G142" s="31"/>
      <c r="H142" s="31"/>
      <c r="I142" s="110"/>
      <c r="J142" s="110"/>
      <c r="K142" s="31"/>
      <c r="L142" s="31"/>
      <c r="M142" s="34"/>
      <c r="N142" s="214"/>
      <c r="O142" s="215"/>
      <c r="P142" s="65"/>
      <c r="Q142" s="65"/>
      <c r="R142" s="65"/>
      <c r="S142" s="65"/>
      <c r="T142" s="65"/>
      <c r="U142" s="65"/>
      <c r="V142" s="65"/>
      <c r="W142" s="65"/>
      <c r="X142" s="66"/>
      <c r="Y142" s="29"/>
      <c r="Z142" s="29"/>
      <c r="AA142" s="29"/>
      <c r="AB142" s="29"/>
      <c r="AC142" s="29"/>
      <c r="AD142" s="29"/>
      <c r="AE142" s="29"/>
      <c r="AT142" s="13" t="s">
        <v>132</v>
      </c>
      <c r="AU142" s="13" t="s">
        <v>130</v>
      </c>
    </row>
    <row r="143" spans="1:65" s="1" customFormat="1" ht="21.75" customHeight="1" x14ac:dyDescent="0.2">
      <c r="A143" s="29"/>
      <c r="B143" s="30"/>
      <c r="C143" s="197" t="s">
        <v>245</v>
      </c>
      <c r="D143" s="197" t="s">
        <v>126</v>
      </c>
      <c r="E143" s="198" t="s">
        <v>168</v>
      </c>
      <c r="F143" s="199" t="s">
        <v>169</v>
      </c>
      <c r="G143" s="200" t="s">
        <v>129</v>
      </c>
      <c r="H143" s="201">
        <v>3</v>
      </c>
      <c r="I143" s="201"/>
      <c r="J143" s="201"/>
      <c r="K143" s="202">
        <f>ROUND(P143*H143,3)</f>
        <v>0</v>
      </c>
      <c r="L143" s="203"/>
      <c r="M143" s="34"/>
      <c r="N143" s="204" t="s">
        <v>1</v>
      </c>
      <c r="O143" s="205" t="s">
        <v>37</v>
      </c>
      <c r="P143" s="206">
        <f>I143+J143</f>
        <v>0</v>
      </c>
      <c r="Q143" s="206">
        <f>ROUND(I143*H143,3)</f>
        <v>0</v>
      </c>
      <c r="R143" s="206">
        <f>ROUND(J143*H143,3)</f>
        <v>0</v>
      </c>
      <c r="S143" s="65"/>
      <c r="T143" s="207">
        <f>S143*H143</f>
        <v>0</v>
      </c>
      <c r="U143" s="207">
        <v>0</v>
      </c>
      <c r="V143" s="207">
        <f>U143*H143</f>
        <v>0</v>
      </c>
      <c r="W143" s="207">
        <v>0</v>
      </c>
      <c r="X143" s="208">
        <f>W143*H143</f>
        <v>0</v>
      </c>
      <c r="Y143" s="29"/>
      <c r="Z143" s="29"/>
      <c r="AA143" s="29"/>
      <c r="AB143" s="29"/>
      <c r="AC143" s="29"/>
      <c r="AD143" s="29"/>
      <c r="AE143" s="29"/>
      <c r="AR143" s="209" t="s">
        <v>170</v>
      </c>
      <c r="AT143" s="209" t="s">
        <v>126</v>
      </c>
      <c r="AU143" s="209" t="s">
        <v>130</v>
      </c>
      <c r="AY143" s="13" t="s">
        <v>124</v>
      </c>
      <c r="BE143" s="210">
        <f>IF(O143="základná",K143,0)</f>
        <v>0</v>
      </c>
      <c r="BF143" s="210">
        <f>IF(O143="znížená",K143,0)</f>
        <v>0</v>
      </c>
      <c r="BG143" s="210">
        <f>IF(O143="zákl. prenesená",K143,0)</f>
        <v>0</v>
      </c>
      <c r="BH143" s="210">
        <f>IF(O143="zníž. prenesená",K143,0)</f>
        <v>0</v>
      </c>
      <c r="BI143" s="210">
        <f>IF(O143="nulová",K143,0)</f>
        <v>0</v>
      </c>
      <c r="BJ143" s="13" t="s">
        <v>130</v>
      </c>
      <c r="BK143" s="211">
        <f>ROUND(P143*H143,3)</f>
        <v>0</v>
      </c>
      <c r="BL143" s="13" t="s">
        <v>170</v>
      </c>
      <c r="BM143" s="209" t="s">
        <v>246</v>
      </c>
    </row>
    <row r="144" spans="1:65" s="1" customFormat="1" x14ac:dyDescent="0.2">
      <c r="A144" s="29"/>
      <c r="B144" s="30"/>
      <c r="C144" s="31"/>
      <c r="D144" s="212" t="s">
        <v>132</v>
      </c>
      <c r="E144" s="31"/>
      <c r="F144" s="213" t="s">
        <v>169</v>
      </c>
      <c r="G144" s="31"/>
      <c r="H144" s="31"/>
      <c r="I144" s="110"/>
      <c r="J144" s="110"/>
      <c r="K144" s="31"/>
      <c r="L144" s="31"/>
      <c r="M144" s="34"/>
      <c r="N144" s="214"/>
      <c r="O144" s="215"/>
      <c r="P144" s="65"/>
      <c r="Q144" s="65"/>
      <c r="R144" s="65"/>
      <c r="S144" s="65"/>
      <c r="T144" s="65"/>
      <c r="U144" s="65"/>
      <c r="V144" s="65"/>
      <c r="W144" s="65"/>
      <c r="X144" s="66"/>
      <c r="Y144" s="29"/>
      <c r="Z144" s="29"/>
      <c r="AA144" s="29"/>
      <c r="AB144" s="29"/>
      <c r="AC144" s="29"/>
      <c r="AD144" s="29"/>
      <c r="AE144" s="29"/>
      <c r="AT144" s="13" t="s">
        <v>132</v>
      </c>
      <c r="AU144" s="13" t="s">
        <v>130</v>
      </c>
    </row>
    <row r="145" spans="1:65" s="1" customFormat="1" ht="16.5" customHeight="1" x14ac:dyDescent="0.2">
      <c r="A145" s="29"/>
      <c r="B145" s="30"/>
      <c r="C145" s="216" t="s">
        <v>247</v>
      </c>
      <c r="D145" s="216" t="s">
        <v>154</v>
      </c>
      <c r="E145" s="217" t="s">
        <v>173</v>
      </c>
      <c r="F145" s="218" t="s">
        <v>174</v>
      </c>
      <c r="G145" s="219" t="s">
        <v>129</v>
      </c>
      <c r="H145" s="220">
        <v>3</v>
      </c>
      <c r="I145" s="220"/>
      <c r="J145" s="221"/>
      <c r="K145" s="222">
        <f>ROUND(P145*H145,3)</f>
        <v>0</v>
      </c>
      <c r="L145" s="223"/>
      <c r="M145" s="224"/>
      <c r="N145" s="225" t="s">
        <v>1</v>
      </c>
      <c r="O145" s="205" t="s">
        <v>37</v>
      </c>
      <c r="P145" s="206">
        <f>I145+J145</f>
        <v>0</v>
      </c>
      <c r="Q145" s="206">
        <f>ROUND(I145*H145,3)</f>
        <v>0</v>
      </c>
      <c r="R145" s="206">
        <f>ROUND(J145*H145,3)</f>
        <v>0</v>
      </c>
      <c r="S145" s="65"/>
      <c r="T145" s="207">
        <f>S145*H145</f>
        <v>0</v>
      </c>
      <c r="U145" s="207">
        <v>1.0000000000000001E-5</v>
      </c>
      <c r="V145" s="207">
        <f>U145*H145</f>
        <v>3.0000000000000004E-5</v>
      </c>
      <c r="W145" s="207">
        <v>0</v>
      </c>
      <c r="X145" s="208">
        <f>W145*H145</f>
        <v>0</v>
      </c>
      <c r="Y145" s="29"/>
      <c r="Z145" s="29"/>
      <c r="AA145" s="29"/>
      <c r="AB145" s="29"/>
      <c r="AC145" s="29"/>
      <c r="AD145" s="29"/>
      <c r="AE145" s="29"/>
      <c r="AR145" s="209" t="s">
        <v>175</v>
      </c>
      <c r="AT145" s="209" t="s">
        <v>154</v>
      </c>
      <c r="AU145" s="209" t="s">
        <v>130</v>
      </c>
      <c r="AY145" s="13" t="s">
        <v>124</v>
      </c>
      <c r="BE145" s="210">
        <f>IF(O145="základná",K145,0)</f>
        <v>0</v>
      </c>
      <c r="BF145" s="210">
        <f>IF(O145="znížená",K145,0)</f>
        <v>0</v>
      </c>
      <c r="BG145" s="210">
        <f>IF(O145="zákl. prenesená",K145,0)</f>
        <v>0</v>
      </c>
      <c r="BH145" s="210">
        <f>IF(O145="zníž. prenesená",K145,0)</f>
        <v>0</v>
      </c>
      <c r="BI145" s="210">
        <f>IF(O145="nulová",K145,0)</f>
        <v>0</v>
      </c>
      <c r="BJ145" s="13" t="s">
        <v>130</v>
      </c>
      <c r="BK145" s="211">
        <f>ROUND(P145*H145,3)</f>
        <v>0</v>
      </c>
      <c r="BL145" s="13" t="s">
        <v>170</v>
      </c>
      <c r="BM145" s="209" t="s">
        <v>248</v>
      </c>
    </row>
    <row r="146" spans="1:65" s="1" customFormat="1" ht="19.5" x14ac:dyDescent="0.2">
      <c r="A146" s="29"/>
      <c r="B146" s="30"/>
      <c r="C146" s="31"/>
      <c r="D146" s="212" t="s">
        <v>132</v>
      </c>
      <c r="E146" s="31"/>
      <c r="F146" s="213" t="s">
        <v>177</v>
      </c>
      <c r="G146" s="31"/>
      <c r="H146" s="31"/>
      <c r="I146" s="110"/>
      <c r="J146" s="110"/>
      <c r="K146" s="31"/>
      <c r="L146" s="31"/>
      <c r="M146" s="34"/>
      <c r="N146" s="214"/>
      <c r="O146" s="215"/>
      <c r="P146" s="65"/>
      <c r="Q146" s="65"/>
      <c r="R146" s="65"/>
      <c r="S146" s="65"/>
      <c r="T146" s="65"/>
      <c r="U146" s="65"/>
      <c r="V146" s="65"/>
      <c r="W146" s="65"/>
      <c r="X146" s="66"/>
      <c r="Y146" s="29"/>
      <c r="Z146" s="29"/>
      <c r="AA146" s="29"/>
      <c r="AB146" s="29"/>
      <c r="AC146" s="29"/>
      <c r="AD146" s="29"/>
      <c r="AE146" s="29"/>
      <c r="AT146" s="13" t="s">
        <v>132</v>
      </c>
      <c r="AU146" s="13" t="s">
        <v>130</v>
      </c>
    </row>
    <row r="147" spans="1:65" s="1" customFormat="1" ht="16.5" customHeight="1" x14ac:dyDescent="0.2">
      <c r="A147" s="29"/>
      <c r="B147" s="30"/>
      <c r="C147" s="216" t="s">
        <v>249</v>
      </c>
      <c r="D147" s="216" t="s">
        <v>154</v>
      </c>
      <c r="E147" s="217" t="s">
        <v>250</v>
      </c>
      <c r="F147" s="218" t="s">
        <v>251</v>
      </c>
      <c r="G147" s="219" t="s">
        <v>191</v>
      </c>
      <c r="H147" s="220">
        <v>0.5</v>
      </c>
      <c r="I147" s="220"/>
      <c r="J147" s="221"/>
      <c r="K147" s="222">
        <f>ROUND(P147*H147,3)</f>
        <v>0</v>
      </c>
      <c r="L147" s="223"/>
      <c r="M147" s="224"/>
      <c r="N147" s="225" t="s">
        <v>1</v>
      </c>
      <c r="O147" s="205" t="s">
        <v>37</v>
      </c>
      <c r="P147" s="206">
        <f>I147+J147</f>
        <v>0</v>
      </c>
      <c r="Q147" s="206">
        <f>ROUND(I147*H147,3)</f>
        <v>0</v>
      </c>
      <c r="R147" s="206">
        <f>ROUND(J147*H147,3)</f>
        <v>0</v>
      </c>
      <c r="S147" s="65"/>
      <c r="T147" s="207">
        <f>S147*H147</f>
        <v>0</v>
      </c>
      <c r="U147" s="207">
        <v>4.0000000000000003E-5</v>
      </c>
      <c r="V147" s="207">
        <f>U147*H147</f>
        <v>2.0000000000000002E-5</v>
      </c>
      <c r="W147" s="207">
        <v>0</v>
      </c>
      <c r="X147" s="208">
        <f>W147*H147</f>
        <v>0</v>
      </c>
      <c r="Y147" s="29"/>
      <c r="Z147" s="29"/>
      <c r="AA147" s="29"/>
      <c r="AB147" s="29"/>
      <c r="AC147" s="29"/>
      <c r="AD147" s="29"/>
      <c r="AE147" s="29"/>
      <c r="AR147" s="209" t="s">
        <v>130</v>
      </c>
      <c r="AT147" s="209" t="s">
        <v>154</v>
      </c>
      <c r="AU147" s="209" t="s">
        <v>130</v>
      </c>
      <c r="AY147" s="13" t="s">
        <v>124</v>
      </c>
      <c r="BE147" s="210">
        <f>IF(O147="základná",K147,0)</f>
        <v>0</v>
      </c>
      <c r="BF147" s="210">
        <f>IF(O147="znížená",K147,0)</f>
        <v>0</v>
      </c>
      <c r="BG147" s="210">
        <f>IF(O147="zákl. prenesená",K147,0)</f>
        <v>0</v>
      </c>
      <c r="BH147" s="210">
        <f>IF(O147="zníž. prenesená",K147,0)</f>
        <v>0</v>
      </c>
      <c r="BI147" s="210">
        <f>IF(O147="nulová",K147,0)</f>
        <v>0</v>
      </c>
      <c r="BJ147" s="13" t="s">
        <v>130</v>
      </c>
      <c r="BK147" s="211">
        <f>ROUND(P147*H147,3)</f>
        <v>0</v>
      </c>
      <c r="BL147" s="13" t="s">
        <v>81</v>
      </c>
      <c r="BM147" s="209" t="s">
        <v>252</v>
      </c>
    </row>
    <row r="148" spans="1:65" s="1" customFormat="1" ht="19.5" x14ac:dyDescent="0.2">
      <c r="A148" s="29"/>
      <c r="B148" s="30"/>
      <c r="C148" s="31"/>
      <c r="D148" s="212" t="s">
        <v>132</v>
      </c>
      <c r="E148" s="31"/>
      <c r="F148" s="213" t="s">
        <v>253</v>
      </c>
      <c r="G148" s="31"/>
      <c r="H148" s="31"/>
      <c r="I148" s="110"/>
      <c r="J148" s="110"/>
      <c r="K148" s="31"/>
      <c r="L148" s="31"/>
      <c r="M148" s="34"/>
      <c r="N148" s="214"/>
      <c r="O148" s="215"/>
      <c r="P148" s="65"/>
      <c r="Q148" s="65"/>
      <c r="R148" s="65"/>
      <c r="S148" s="65"/>
      <c r="T148" s="65"/>
      <c r="U148" s="65"/>
      <c r="V148" s="65"/>
      <c r="W148" s="65"/>
      <c r="X148" s="66"/>
      <c r="Y148" s="29"/>
      <c r="Z148" s="29"/>
      <c r="AA148" s="29"/>
      <c r="AB148" s="29"/>
      <c r="AC148" s="29"/>
      <c r="AD148" s="29"/>
      <c r="AE148" s="29"/>
      <c r="AT148" s="13" t="s">
        <v>132</v>
      </c>
      <c r="AU148" s="13" t="s">
        <v>130</v>
      </c>
    </row>
    <row r="149" spans="1:65" s="1" customFormat="1" ht="16.5" customHeight="1" x14ac:dyDescent="0.2">
      <c r="A149" s="29"/>
      <c r="B149" s="30"/>
      <c r="C149" s="216" t="s">
        <v>254</v>
      </c>
      <c r="D149" s="216" t="s">
        <v>154</v>
      </c>
      <c r="E149" s="217" t="s">
        <v>255</v>
      </c>
      <c r="F149" s="218" t="s">
        <v>193</v>
      </c>
      <c r="G149" s="219" t="s">
        <v>191</v>
      </c>
      <c r="H149" s="220">
        <v>2.4</v>
      </c>
      <c r="I149" s="220"/>
      <c r="J149" s="221"/>
      <c r="K149" s="222">
        <f>ROUND(P149*H149,3)</f>
        <v>0</v>
      </c>
      <c r="L149" s="223"/>
      <c r="M149" s="224"/>
      <c r="N149" s="225" t="s">
        <v>1</v>
      </c>
      <c r="O149" s="205" t="s">
        <v>37</v>
      </c>
      <c r="P149" s="206">
        <f>I149+J149</f>
        <v>0</v>
      </c>
      <c r="Q149" s="206">
        <f>ROUND(I149*H149,3)</f>
        <v>0</v>
      </c>
      <c r="R149" s="206">
        <f>ROUND(J149*H149,3)</f>
        <v>0</v>
      </c>
      <c r="S149" s="65"/>
      <c r="T149" s="207">
        <f>S149*H149</f>
        <v>0</v>
      </c>
      <c r="U149" s="207">
        <v>0</v>
      </c>
      <c r="V149" s="207">
        <f>U149*H149</f>
        <v>0</v>
      </c>
      <c r="W149" s="207">
        <v>0</v>
      </c>
      <c r="X149" s="208">
        <f>W149*H149</f>
        <v>0</v>
      </c>
      <c r="Y149" s="29"/>
      <c r="Z149" s="29"/>
      <c r="AA149" s="29"/>
      <c r="AB149" s="29"/>
      <c r="AC149" s="29"/>
      <c r="AD149" s="29"/>
      <c r="AE149" s="29"/>
      <c r="AR149" s="209" t="s">
        <v>130</v>
      </c>
      <c r="AT149" s="209" t="s">
        <v>154</v>
      </c>
      <c r="AU149" s="209" t="s">
        <v>130</v>
      </c>
      <c r="AY149" s="13" t="s">
        <v>124</v>
      </c>
      <c r="BE149" s="210">
        <f>IF(O149="základná",K149,0)</f>
        <v>0</v>
      </c>
      <c r="BF149" s="210">
        <f>IF(O149="znížená",K149,0)</f>
        <v>0</v>
      </c>
      <c r="BG149" s="210">
        <f>IF(O149="zákl. prenesená",K149,0)</f>
        <v>0</v>
      </c>
      <c r="BH149" s="210">
        <f>IF(O149="zníž. prenesená",K149,0)</f>
        <v>0</v>
      </c>
      <c r="BI149" s="210">
        <f>IF(O149="nulová",K149,0)</f>
        <v>0</v>
      </c>
      <c r="BJ149" s="13" t="s">
        <v>130</v>
      </c>
      <c r="BK149" s="211">
        <f>ROUND(P149*H149,3)</f>
        <v>0</v>
      </c>
      <c r="BL149" s="13" t="s">
        <v>81</v>
      </c>
      <c r="BM149" s="209" t="s">
        <v>256</v>
      </c>
    </row>
    <row r="150" spans="1:65" s="1" customFormat="1" x14ac:dyDescent="0.2">
      <c r="A150" s="29"/>
      <c r="B150" s="30"/>
      <c r="C150" s="31"/>
      <c r="D150" s="212" t="s">
        <v>132</v>
      </c>
      <c r="E150" s="31"/>
      <c r="F150" s="213" t="s">
        <v>257</v>
      </c>
      <c r="G150" s="31"/>
      <c r="H150" s="31"/>
      <c r="I150" s="110"/>
      <c r="J150" s="110"/>
      <c r="K150" s="31"/>
      <c r="L150" s="31"/>
      <c r="M150" s="34"/>
      <c r="N150" s="214"/>
      <c r="O150" s="215"/>
      <c r="P150" s="65"/>
      <c r="Q150" s="65"/>
      <c r="R150" s="65"/>
      <c r="S150" s="65"/>
      <c r="T150" s="65"/>
      <c r="U150" s="65"/>
      <c r="V150" s="65"/>
      <c r="W150" s="65"/>
      <c r="X150" s="66"/>
      <c r="Y150" s="29"/>
      <c r="Z150" s="29"/>
      <c r="AA150" s="29"/>
      <c r="AB150" s="29"/>
      <c r="AC150" s="29"/>
      <c r="AD150" s="29"/>
      <c r="AE150" s="29"/>
      <c r="AT150" s="13" t="s">
        <v>132</v>
      </c>
      <c r="AU150" s="13" t="s">
        <v>130</v>
      </c>
    </row>
    <row r="151" spans="1:65" s="1" customFormat="1" ht="21.75" customHeight="1" x14ac:dyDescent="0.2">
      <c r="A151" s="29"/>
      <c r="B151" s="30"/>
      <c r="C151" s="197" t="s">
        <v>258</v>
      </c>
      <c r="D151" s="197" t="s">
        <v>126</v>
      </c>
      <c r="E151" s="198" t="s">
        <v>259</v>
      </c>
      <c r="F151" s="199" t="s">
        <v>260</v>
      </c>
      <c r="G151" s="200" t="s">
        <v>181</v>
      </c>
      <c r="H151" s="201">
        <v>51</v>
      </c>
      <c r="I151" s="201"/>
      <c r="J151" s="201"/>
      <c r="K151" s="202">
        <f>ROUND(P151*H151,3)</f>
        <v>0</v>
      </c>
      <c r="L151" s="203"/>
      <c r="M151" s="34"/>
      <c r="N151" s="204" t="s">
        <v>1</v>
      </c>
      <c r="O151" s="205" t="s">
        <v>37</v>
      </c>
      <c r="P151" s="206">
        <f>I151+J151</f>
        <v>0</v>
      </c>
      <c r="Q151" s="206">
        <f>ROUND(I151*H151,3)</f>
        <v>0</v>
      </c>
      <c r="R151" s="206">
        <f>ROUND(J151*H151,3)</f>
        <v>0</v>
      </c>
      <c r="S151" s="65"/>
      <c r="T151" s="207">
        <f>S151*H151</f>
        <v>0</v>
      </c>
      <c r="U151" s="207">
        <v>0</v>
      </c>
      <c r="V151" s="207">
        <f>U151*H151</f>
        <v>0</v>
      </c>
      <c r="W151" s="207">
        <v>0</v>
      </c>
      <c r="X151" s="208">
        <f>W151*H151</f>
        <v>0</v>
      </c>
      <c r="Y151" s="29"/>
      <c r="Z151" s="29"/>
      <c r="AA151" s="29"/>
      <c r="AB151" s="29"/>
      <c r="AC151" s="29"/>
      <c r="AD151" s="29"/>
      <c r="AE151" s="29"/>
      <c r="AR151" s="209" t="s">
        <v>170</v>
      </c>
      <c r="AT151" s="209" t="s">
        <v>126</v>
      </c>
      <c r="AU151" s="209" t="s">
        <v>130</v>
      </c>
      <c r="AY151" s="13" t="s">
        <v>124</v>
      </c>
      <c r="BE151" s="210">
        <f>IF(O151="základná",K151,0)</f>
        <v>0</v>
      </c>
      <c r="BF151" s="210">
        <f>IF(O151="znížená",K151,0)</f>
        <v>0</v>
      </c>
      <c r="BG151" s="210">
        <f>IF(O151="zákl. prenesená",K151,0)</f>
        <v>0</v>
      </c>
      <c r="BH151" s="210">
        <f>IF(O151="zníž. prenesená",K151,0)</f>
        <v>0</v>
      </c>
      <c r="BI151" s="210">
        <f>IF(O151="nulová",K151,0)</f>
        <v>0</v>
      </c>
      <c r="BJ151" s="13" t="s">
        <v>130</v>
      </c>
      <c r="BK151" s="211">
        <f>ROUND(P151*H151,3)</f>
        <v>0</v>
      </c>
      <c r="BL151" s="13" t="s">
        <v>170</v>
      </c>
      <c r="BM151" s="209" t="s">
        <v>261</v>
      </c>
    </row>
    <row r="152" spans="1:65" s="1" customFormat="1" x14ac:dyDescent="0.2">
      <c r="A152" s="29"/>
      <c r="B152" s="30"/>
      <c r="C152" s="31"/>
      <c r="D152" s="212" t="s">
        <v>132</v>
      </c>
      <c r="E152" s="31"/>
      <c r="F152" s="213" t="s">
        <v>262</v>
      </c>
      <c r="G152" s="31"/>
      <c r="H152" s="31"/>
      <c r="I152" s="110"/>
      <c r="J152" s="110"/>
      <c r="K152" s="31"/>
      <c r="L152" s="31"/>
      <c r="M152" s="34"/>
      <c r="N152" s="214"/>
      <c r="O152" s="215"/>
      <c r="P152" s="65"/>
      <c r="Q152" s="65"/>
      <c r="R152" s="65"/>
      <c r="S152" s="65"/>
      <c r="T152" s="65"/>
      <c r="U152" s="65"/>
      <c r="V152" s="65"/>
      <c r="W152" s="65"/>
      <c r="X152" s="66"/>
      <c r="Y152" s="29"/>
      <c r="Z152" s="29"/>
      <c r="AA152" s="29"/>
      <c r="AB152" s="29"/>
      <c r="AC152" s="29"/>
      <c r="AD152" s="29"/>
      <c r="AE152" s="29"/>
      <c r="AT152" s="13" t="s">
        <v>132</v>
      </c>
      <c r="AU152" s="13" t="s">
        <v>130</v>
      </c>
    </row>
    <row r="153" spans="1:65" s="1" customFormat="1" ht="16.5" customHeight="1" x14ac:dyDescent="0.2">
      <c r="A153" s="29"/>
      <c r="B153" s="30"/>
      <c r="C153" s="216" t="s">
        <v>263</v>
      </c>
      <c r="D153" s="216" t="s">
        <v>154</v>
      </c>
      <c r="E153" s="217" t="s">
        <v>264</v>
      </c>
      <c r="F153" s="218" t="s">
        <v>265</v>
      </c>
      <c r="G153" s="219" t="s">
        <v>181</v>
      </c>
      <c r="H153" s="220">
        <v>51</v>
      </c>
      <c r="I153" s="220"/>
      <c r="J153" s="221"/>
      <c r="K153" s="222">
        <f>ROUND(P153*H153,3)</f>
        <v>0</v>
      </c>
      <c r="L153" s="223"/>
      <c r="M153" s="224"/>
      <c r="N153" s="225" t="s">
        <v>1</v>
      </c>
      <c r="O153" s="205" t="s">
        <v>37</v>
      </c>
      <c r="P153" s="206">
        <f>I153+J153</f>
        <v>0</v>
      </c>
      <c r="Q153" s="206">
        <f>ROUND(I153*H153,3)</f>
        <v>0</v>
      </c>
      <c r="R153" s="206">
        <f>ROUND(J153*H153,3)</f>
        <v>0</v>
      </c>
      <c r="S153" s="65"/>
      <c r="T153" s="207">
        <f>S153*H153</f>
        <v>0</v>
      </c>
      <c r="U153" s="207">
        <v>1.97E-3</v>
      </c>
      <c r="V153" s="207">
        <f>U153*H153</f>
        <v>0.10047</v>
      </c>
      <c r="W153" s="207">
        <v>0</v>
      </c>
      <c r="X153" s="208">
        <f>W153*H153</f>
        <v>0</v>
      </c>
      <c r="Y153" s="29"/>
      <c r="Z153" s="29"/>
      <c r="AA153" s="29"/>
      <c r="AB153" s="29"/>
      <c r="AC153" s="29"/>
      <c r="AD153" s="29"/>
      <c r="AE153" s="29"/>
      <c r="AR153" s="209" t="s">
        <v>235</v>
      </c>
      <c r="AT153" s="209" t="s">
        <v>154</v>
      </c>
      <c r="AU153" s="209" t="s">
        <v>130</v>
      </c>
      <c r="AY153" s="13" t="s">
        <v>124</v>
      </c>
      <c r="BE153" s="210">
        <f>IF(O153="základná",K153,0)</f>
        <v>0</v>
      </c>
      <c r="BF153" s="210">
        <f>IF(O153="znížená",K153,0)</f>
        <v>0</v>
      </c>
      <c r="BG153" s="210">
        <f>IF(O153="zákl. prenesená",K153,0)</f>
        <v>0</v>
      </c>
      <c r="BH153" s="210">
        <f>IF(O153="zníž. prenesená",K153,0)</f>
        <v>0</v>
      </c>
      <c r="BI153" s="210">
        <f>IF(O153="nulová",K153,0)</f>
        <v>0</v>
      </c>
      <c r="BJ153" s="13" t="s">
        <v>130</v>
      </c>
      <c r="BK153" s="211">
        <f>ROUND(P153*H153,3)</f>
        <v>0</v>
      </c>
      <c r="BL153" s="13" t="s">
        <v>235</v>
      </c>
      <c r="BM153" s="209" t="s">
        <v>266</v>
      </c>
    </row>
    <row r="154" spans="1:65" s="1" customFormat="1" x14ac:dyDescent="0.2">
      <c r="A154" s="29"/>
      <c r="B154" s="30"/>
      <c r="C154" s="31"/>
      <c r="D154" s="212" t="s">
        <v>132</v>
      </c>
      <c r="E154" s="31"/>
      <c r="F154" s="213" t="s">
        <v>265</v>
      </c>
      <c r="G154" s="31"/>
      <c r="H154" s="31"/>
      <c r="I154" s="110"/>
      <c r="J154" s="110"/>
      <c r="K154" s="31"/>
      <c r="L154" s="31"/>
      <c r="M154" s="34"/>
      <c r="N154" s="214"/>
      <c r="O154" s="215"/>
      <c r="P154" s="65"/>
      <c r="Q154" s="65"/>
      <c r="R154" s="65"/>
      <c r="S154" s="65"/>
      <c r="T154" s="65"/>
      <c r="U154" s="65"/>
      <c r="V154" s="65"/>
      <c r="W154" s="65"/>
      <c r="X154" s="66"/>
      <c r="Y154" s="29"/>
      <c r="Z154" s="29"/>
      <c r="AA154" s="29"/>
      <c r="AB154" s="29"/>
      <c r="AC154" s="29"/>
      <c r="AD154" s="29"/>
      <c r="AE154" s="29"/>
      <c r="AT154" s="13" t="s">
        <v>132</v>
      </c>
      <c r="AU154" s="13" t="s">
        <v>130</v>
      </c>
    </row>
    <row r="155" spans="1:65" s="1" customFormat="1" ht="21.75" customHeight="1" x14ac:dyDescent="0.2">
      <c r="A155" s="29"/>
      <c r="B155" s="30"/>
      <c r="C155" s="197" t="s">
        <v>267</v>
      </c>
      <c r="D155" s="197" t="s">
        <v>126</v>
      </c>
      <c r="E155" s="198" t="s">
        <v>268</v>
      </c>
      <c r="F155" s="199" t="s">
        <v>269</v>
      </c>
      <c r="G155" s="200" t="s">
        <v>270</v>
      </c>
      <c r="H155" s="201">
        <v>1</v>
      </c>
      <c r="I155" s="201"/>
      <c r="J155" s="201"/>
      <c r="K155" s="202">
        <f>ROUND(P155*H155,3)</f>
        <v>0</v>
      </c>
      <c r="L155" s="203"/>
      <c r="M155" s="34"/>
      <c r="N155" s="204" t="s">
        <v>1</v>
      </c>
      <c r="O155" s="205" t="s">
        <v>37</v>
      </c>
      <c r="P155" s="206">
        <f>I155+J155</f>
        <v>0</v>
      </c>
      <c r="Q155" s="206">
        <f>ROUND(I155*H155,3)</f>
        <v>0</v>
      </c>
      <c r="R155" s="206">
        <f>ROUND(J155*H155,3)</f>
        <v>0</v>
      </c>
      <c r="S155" s="65"/>
      <c r="T155" s="207">
        <f>S155*H155</f>
        <v>0</v>
      </c>
      <c r="U155" s="207">
        <v>0</v>
      </c>
      <c r="V155" s="207">
        <f>U155*H155</f>
        <v>0</v>
      </c>
      <c r="W155" s="207">
        <v>0</v>
      </c>
      <c r="X155" s="208">
        <f>W155*H155</f>
        <v>0</v>
      </c>
      <c r="Y155" s="29"/>
      <c r="Z155" s="29"/>
      <c r="AA155" s="29"/>
      <c r="AB155" s="29"/>
      <c r="AC155" s="29"/>
      <c r="AD155" s="29"/>
      <c r="AE155" s="29"/>
      <c r="AR155" s="209" t="s">
        <v>81</v>
      </c>
      <c r="AT155" s="209" t="s">
        <v>126</v>
      </c>
      <c r="AU155" s="209" t="s">
        <v>130</v>
      </c>
      <c r="AY155" s="13" t="s">
        <v>124</v>
      </c>
      <c r="BE155" s="210">
        <f>IF(O155="základná",K155,0)</f>
        <v>0</v>
      </c>
      <c r="BF155" s="210">
        <f>IF(O155="znížená",K155,0)</f>
        <v>0</v>
      </c>
      <c r="BG155" s="210">
        <f>IF(O155="zákl. prenesená",K155,0)</f>
        <v>0</v>
      </c>
      <c r="BH155" s="210">
        <f>IF(O155="zníž. prenesená",K155,0)</f>
        <v>0</v>
      </c>
      <c r="BI155" s="210">
        <f>IF(O155="nulová",K155,0)</f>
        <v>0</v>
      </c>
      <c r="BJ155" s="13" t="s">
        <v>130</v>
      </c>
      <c r="BK155" s="211">
        <f>ROUND(P155*H155,3)</f>
        <v>0</v>
      </c>
      <c r="BL155" s="13" t="s">
        <v>81</v>
      </c>
      <c r="BM155" s="209" t="s">
        <v>271</v>
      </c>
    </row>
    <row r="156" spans="1:65" s="1" customFormat="1" ht="19.5" x14ac:dyDescent="0.2">
      <c r="A156" s="29"/>
      <c r="B156" s="30"/>
      <c r="C156" s="31"/>
      <c r="D156" s="212" t="s">
        <v>132</v>
      </c>
      <c r="E156" s="31"/>
      <c r="F156" s="213" t="s">
        <v>269</v>
      </c>
      <c r="G156" s="31"/>
      <c r="H156" s="31"/>
      <c r="I156" s="110"/>
      <c r="J156" s="110"/>
      <c r="K156" s="31"/>
      <c r="L156" s="31"/>
      <c r="M156" s="34"/>
      <c r="N156" s="214"/>
      <c r="O156" s="215"/>
      <c r="P156" s="65"/>
      <c r="Q156" s="65"/>
      <c r="R156" s="65"/>
      <c r="S156" s="65"/>
      <c r="T156" s="65"/>
      <c r="U156" s="65"/>
      <c r="V156" s="65"/>
      <c r="W156" s="65"/>
      <c r="X156" s="66"/>
      <c r="Y156" s="29"/>
      <c r="Z156" s="29"/>
      <c r="AA156" s="29"/>
      <c r="AB156" s="29"/>
      <c r="AC156" s="29"/>
      <c r="AD156" s="29"/>
      <c r="AE156" s="29"/>
      <c r="AT156" s="13" t="s">
        <v>132</v>
      </c>
      <c r="AU156" s="13" t="s">
        <v>130</v>
      </c>
    </row>
    <row r="157" spans="1:65" s="1" customFormat="1" ht="16.5" customHeight="1" x14ac:dyDescent="0.2">
      <c r="A157" s="29"/>
      <c r="B157" s="30"/>
      <c r="C157" s="216" t="s">
        <v>272</v>
      </c>
      <c r="D157" s="216" t="s">
        <v>154</v>
      </c>
      <c r="E157" s="217" t="s">
        <v>273</v>
      </c>
      <c r="F157" s="218" t="s">
        <v>274</v>
      </c>
      <c r="G157" s="219" t="s">
        <v>275</v>
      </c>
      <c r="H157" s="220">
        <v>50</v>
      </c>
      <c r="I157" s="220"/>
      <c r="J157" s="221"/>
      <c r="K157" s="222">
        <f>ROUND(P157*H157,3)</f>
        <v>0</v>
      </c>
      <c r="L157" s="223"/>
      <c r="M157" s="224"/>
      <c r="N157" s="225" t="s">
        <v>1</v>
      </c>
      <c r="O157" s="205" t="s">
        <v>37</v>
      </c>
      <c r="P157" s="206">
        <f>I157+J157</f>
        <v>0</v>
      </c>
      <c r="Q157" s="206">
        <f>ROUND(I157*H157,3)</f>
        <v>0</v>
      </c>
      <c r="R157" s="206">
        <f>ROUND(J157*H157,3)</f>
        <v>0</v>
      </c>
      <c r="S157" s="65"/>
      <c r="T157" s="207">
        <f>S157*H157</f>
        <v>0</v>
      </c>
      <c r="U157" s="207">
        <v>0</v>
      </c>
      <c r="V157" s="207">
        <f>U157*H157</f>
        <v>0</v>
      </c>
      <c r="W157" s="207">
        <v>0</v>
      </c>
      <c r="X157" s="208">
        <f>W157*H157</f>
        <v>0</v>
      </c>
      <c r="Y157" s="29"/>
      <c r="Z157" s="29"/>
      <c r="AA157" s="29"/>
      <c r="AB157" s="29"/>
      <c r="AC157" s="29"/>
      <c r="AD157" s="29"/>
      <c r="AE157" s="29"/>
      <c r="AR157" s="209" t="s">
        <v>130</v>
      </c>
      <c r="AT157" s="209" t="s">
        <v>154</v>
      </c>
      <c r="AU157" s="209" t="s">
        <v>130</v>
      </c>
      <c r="AY157" s="13" t="s">
        <v>124</v>
      </c>
      <c r="BE157" s="210">
        <f>IF(O157="základná",K157,0)</f>
        <v>0</v>
      </c>
      <c r="BF157" s="210">
        <f>IF(O157="znížená",K157,0)</f>
        <v>0</v>
      </c>
      <c r="BG157" s="210">
        <f>IF(O157="zákl. prenesená",K157,0)</f>
        <v>0</v>
      </c>
      <c r="BH157" s="210">
        <f>IF(O157="zníž. prenesená",K157,0)</f>
        <v>0</v>
      </c>
      <c r="BI157" s="210">
        <f>IF(O157="nulová",K157,0)</f>
        <v>0</v>
      </c>
      <c r="BJ157" s="13" t="s">
        <v>130</v>
      </c>
      <c r="BK157" s="211">
        <f>ROUND(P157*H157,3)</f>
        <v>0</v>
      </c>
      <c r="BL157" s="13" t="s">
        <v>81</v>
      </c>
      <c r="BM157" s="209" t="s">
        <v>276</v>
      </c>
    </row>
    <row r="158" spans="1:65" s="1" customFormat="1" x14ac:dyDescent="0.2">
      <c r="A158" s="29"/>
      <c r="B158" s="30"/>
      <c r="C158" s="31"/>
      <c r="D158" s="212" t="s">
        <v>132</v>
      </c>
      <c r="E158" s="31"/>
      <c r="F158" s="213" t="s">
        <v>274</v>
      </c>
      <c r="G158" s="31"/>
      <c r="H158" s="31"/>
      <c r="I158" s="110"/>
      <c r="J158" s="110"/>
      <c r="K158" s="31"/>
      <c r="L158" s="31"/>
      <c r="M158" s="34"/>
      <c r="N158" s="214"/>
      <c r="O158" s="215"/>
      <c r="P158" s="65"/>
      <c r="Q158" s="65"/>
      <c r="R158" s="65"/>
      <c r="S158" s="65"/>
      <c r="T158" s="65"/>
      <c r="U158" s="65"/>
      <c r="V158" s="65"/>
      <c r="W158" s="65"/>
      <c r="X158" s="66"/>
      <c r="Y158" s="29"/>
      <c r="Z158" s="29"/>
      <c r="AA158" s="29"/>
      <c r="AB158" s="29"/>
      <c r="AC158" s="29"/>
      <c r="AD158" s="29"/>
      <c r="AE158" s="29"/>
      <c r="AT158" s="13" t="s">
        <v>132</v>
      </c>
      <c r="AU158" s="13" t="s">
        <v>130</v>
      </c>
    </row>
    <row r="159" spans="1:65" s="1" customFormat="1" ht="16.5" customHeight="1" x14ac:dyDescent="0.2">
      <c r="A159" s="29"/>
      <c r="B159" s="30"/>
      <c r="C159" s="216" t="s">
        <v>184</v>
      </c>
      <c r="D159" s="216" t="s">
        <v>154</v>
      </c>
      <c r="E159" s="217" t="s">
        <v>277</v>
      </c>
      <c r="F159" s="218" t="s">
        <v>278</v>
      </c>
      <c r="G159" s="219" t="s">
        <v>129</v>
      </c>
      <c r="H159" s="220">
        <v>42</v>
      </c>
      <c r="I159" s="220"/>
      <c r="J159" s="221"/>
      <c r="K159" s="222">
        <f>ROUND(P159*H159,3)</f>
        <v>0</v>
      </c>
      <c r="L159" s="223"/>
      <c r="M159" s="224"/>
      <c r="N159" s="225" t="s">
        <v>1</v>
      </c>
      <c r="O159" s="205" t="s">
        <v>37</v>
      </c>
      <c r="P159" s="206">
        <f>I159+J159</f>
        <v>0</v>
      </c>
      <c r="Q159" s="206">
        <f>ROUND(I159*H159,3)</f>
        <v>0</v>
      </c>
      <c r="R159" s="206">
        <f>ROUND(J159*H159,3)</f>
        <v>0</v>
      </c>
      <c r="S159" s="65"/>
      <c r="T159" s="207">
        <f>S159*H159</f>
        <v>0</v>
      </c>
      <c r="U159" s="207">
        <v>0</v>
      </c>
      <c r="V159" s="207">
        <f>U159*H159</f>
        <v>0</v>
      </c>
      <c r="W159" s="207">
        <v>0</v>
      </c>
      <c r="X159" s="208">
        <f>W159*H159</f>
        <v>0</v>
      </c>
      <c r="Y159" s="29"/>
      <c r="Z159" s="29"/>
      <c r="AA159" s="29"/>
      <c r="AB159" s="29"/>
      <c r="AC159" s="29"/>
      <c r="AD159" s="29"/>
      <c r="AE159" s="29"/>
      <c r="AR159" s="209" t="s">
        <v>130</v>
      </c>
      <c r="AT159" s="209" t="s">
        <v>154</v>
      </c>
      <c r="AU159" s="209" t="s">
        <v>130</v>
      </c>
      <c r="AY159" s="13" t="s">
        <v>124</v>
      </c>
      <c r="BE159" s="210">
        <f>IF(O159="základná",K159,0)</f>
        <v>0</v>
      </c>
      <c r="BF159" s="210">
        <f>IF(O159="znížená",K159,0)</f>
        <v>0</v>
      </c>
      <c r="BG159" s="210">
        <f>IF(O159="zákl. prenesená",K159,0)</f>
        <v>0</v>
      </c>
      <c r="BH159" s="210">
        <f>IF(O159="zníž. prenesená",K159,0)</f>
        <v>0</v>
      </c>
      <c r="BI159" s="210">
        <f>IF(O159="nulová",K159,0)</f>
        <v>0</v>
      </c>
      <c r="BJ159" s="13" t="s">
        <v>130</v>
      </c>
      <c r="BK159" s="211">
        <f>ROUND(P159*H159,3)</f>
        <v>0</v>
      </c>
      <c r="BL159" s="13" t="s">
        <v>81</v>
      </c>
      <c r="BM159" s="209" t="s">
        <v>279</v>
      </c>
    </row>
    <row r="160" spans="1:65" s="1" customFormat="1" x14ac:dyDescent="0.2">
      <c r="A160" s="29"/>
      <c r="B160" s="30"/>
      <c r="C160" s="31"/>
      <c r="D160" s="212" t="s">
        <v>132</v>
      </c>
      <c r="E160" s="31"/>
      <c r="F160" s="213" t="s">
        <v>280</v>
      </c>
      <c r="G160" s="31"/>
      <c r="H160" s="31"/>
      <c r="I160" s="110"/>
      <c r="J160" s="110"/>
      <c r="K160" s="31"/>
      <c r="L160" s="31"/>
      <c r="M160" s="34"/>
      <c r="N160" s="214"/>
      <c r="O160" s="215"/>
      <c r="P160" s="65"/>
      <c r="Q160" s="65"/>
      <c r="R160" s="65"/>
      <c r="S160" s="65"/>
      <c r="T160" s="65"/>
      <c r="U160" s="65"/>
      <c r="V160" s="65"/>
      <c r="W160" s="65"/>
      <c r="X160" s="66"/>
      <c r="Y160" s="29"/>
      <c r="Z160" s="29"/>
      <c r="AA160" s="29"/>
      <c r="AB160" s="29"/>
      <c r="AC160" s="29"/>
      <c r="AD160" s="29"/>
      <c r="AE160" s="29"/>
      <c r="AT160" s="13" t="s">
        <v>132</v>
      </c>
      <c r="AU160" s="13" t="s">
        <v>130</v>
      </c>
    </row>
    <row r="161" spans="1:65" s="1" customFormat="1" ht="33" customHeight="1" x14ac:dyDescent="0.2">
      <c r="A161" s="29"/>
      <c r="B161" s="30"/>
      <c r="C161" s="216" t="s">
        <v>281</v>
      </c>
      <c r="D161" s="216" t="s">
        <v>154</v>
      </c>
      <c r="E161" s="217" t="s">
        <v>282</v>
      </c>
      <c r="F161" s="218" t="s">
        <v>283</v>
      </c>
      <c r="G161" s="219" t="s">
        <v>181</v>
      </c>
      <c r="H161" s="220">
        <v>0.5</v>
      </c>
      <c r="I161" s="220"/>
      <c r="J161" s="221"/>
      <c r="K161" s="222">
        <f>ROUND(P161*H161,3)</f>
        <v>0</v>
      </c>
      <c r="L161" s="223"/>
      <c r="M161" s="224"/>
      <c r="N161" s="225" t="s">
        <v>1</v>
      </c>
      <c r="O161" s="205" t="s">
        <v>37</v>
      </c>
      <c r="P161" s="206">
        <f>I161+J161</f>
        <v>0</v>
      </c>
      <c r="Q161" s="206">
        <f>ROUND(I161*H161,3)</f>
        <v>0</v>
      </c>
      <c r="R161" s="206">
        <f>ROUND(J161*H161,3)</f>
        <v>0</v>
      </c>
      <c r="S161" s="65"/>
      <c r="T161" s="207">
        <f>S161*H161</f>
        <v>0</v>
      </c>
      <c r="U161" s="207">
        <v>1.2899999999999999E-3</v>
      </c>
      <c r="V161" s="207">
        <f>U161*H161</f>
        <v>6.4499999999999996E-4</v>
      </c>
      <c r="W161" s="207">
        <v>0</v>
      </c>
      <c r="X161" s="208">
        <f>W161*H161</f>
        <v>0</v>
      </c>
      <c r="Y161" s="29"/>
      <c r="Z161" s="29"/>
      <c r="AA161" s="29"/>
      <c r="AB161" s="29"/>
      <c r="AC161" s="29"/>
      <c r="AD161" s="29"/>
      <c r="AE161" s="29"/>
      <c r="AR161" s="209" t="s">
        <v>235</v>
      </c>
      <c r="AT161" s="209" t="s">
        <v>154</v>
      </c>
      <c r="AU161" s="209" t="s">
        <v>130</v>
      </c>
      <c r="AY161" s="13" t="s">
        <v>124</v>
      </c>
      <c r="BE161" s="210">
        <f>IF(O161="základná",K161,0)</f>
        <v>0</v>
      </c>
      <c r="BF161" s="210">
        <f>IF(O161="znížená",K161,0)</f>
        <v>0</v>
      </c>
      <c r="BG161" s="210">
        <f>IF(O161="zákl. prenesená",K161,0)</f>
        <v>0</v>
      </c>
      <c r="BH161" s="210">
        <f>IF(O161="zníž. prenesená",K161,0)</f>
        <v>0</v>
      </c>
      <c r="BI161" s="210">
        <f>IF(O161="nulová",K161,0)</f>
        <v>0</v>
      </c>
      <c r="BJ161" s="13" t="s">
        <v>130</v>
      </c>
      <c r="BK161" s="211">
        <f>ROUND(P161*H161,3)</f>
        <v>0</v>
      </c>
      <c r="BL161" s="13" t="s">
        <v>235</v>
      </c>
      <c r="BM161" s="209" t="s">
        <v>284</v>
      </c>
    </row>
    <row r="162" spans="1:65" s="1" customFormat="1" ht="19.5" x14ac:dyDescent="0.2">
      <c r="A162" s="29"/>
      <c r="B162" s="30"/>
      <c r="C162" s="31"/>
      <c r="D162" s="212" t="s">
        <v>132</v>
      </c>
      <c r="E162" s="31"/>
      <c r="F162" s="213" t="s">
        <v>283</v>
      </c>
      <c r="G162" s="31"/>
      <c r="H162" s="31"/>
      <c r="I162" s="110"/>
      <c r="J162" s="110"/>
      <c r="K162" s="31"/>
      <c r="L162" s="31"/>
      <c r="M162" s="34"/>
      <c r="N162" s="214"/>
      <c r="O162" s="215"/>
      <c r="P162" s="65"/>
      <c r="Q162" s="65"/>
      <c r="R162" s="65"/>
      <c r="S162" s="65"/>
      <c r="T162" s="65"/>
      <c r="U162" s="65"/>
      <c r="V162" s="65"/>
      <c r="W162" s="65"/>
      <c r="X162" s="66"/>
      <c r="Y162" s="29"/>
      <c r="Z162" s="29"/>
      <c r="AA162" s="29"/>
      <c r="AB162" s="29"/>
      <c r="AC162" s="29"/>
      <c r="AD162" s="29"/>
      <c r="AE162" s="29"/>
      <c r="AT162" s="13" t="s">
        <v>132</v>
      </c>
      <c r="AU162" s="13" t="s">
        <v>130</v>
      </c>
    </row>
    <row r="163" spans="1:65" s="1" customFormat="1" ht="16.5" customHeight="1" x14ac:dyDescent="0.2">
      <c r="A163" s="29"/>
      <c r="B163" s="30"/>
      <c r="C163" s="197" t="s">
        <v>285</v>
      </c>
      <c r="D163" s="197" t="s">
        <v>126</v>
      </c>
      <c r="E163" s="198" t="s">
        <v>286</v>
      </c>
      <c r="F163" s="199" t="s">
        <v>287</v>
      </c>
      <c r="G163" s="200" t="s">
        <v>181</v>
      </c>
      <c r="H163" s="201">
        <v>0.5</v>
      </c>
      <c r="I163" s="201"/>
      <c r="J163" s="201"/>
      <c r="K163" s="202">
        <f>ROUND(P163*H163,3)</f>
        <v>0</v>
      </c>
      <c r="L163" s="203"/>
      <c r="M163" s="34"/>
      <c r="N163" s="204" t="s">
        <v>1</v>
      </c>
      <c r="O163" s="205" t="s">
        <v>37</v>
      </c>
      <c r="P163" s="206">
        <f>I163+J163</f>
        <v>0</v>
      </c>
      <c r="Q163" s="206">
        <f>ROUND(I163*H163,3)</f>
        <v>0</v>
      </c>
      <c r="R163" s="206">
        <f>ROUND(J163*H163,3)</f>
        <v>0</v>
      </c>
      <c r="S163" s="65"/>
      <c r="T163" s="207">
        <f>S163*H163</f>
        <v>0</v>
      </c>
      <c r="U163" s="207">
        <v>0</v>
      </c>
      <c r="V163" s="207">
        <f>U163*H163</f>
        <v>0</v>
      </c>
      <c r="W163" s="207">
        <v>0</v>
      </c>
      <c r="X163" s="208">
        <f>W163*H163</f>
        <v>0</v>
      </c>
      <c r="Y163" s="29"/>
      <c r="Z163" s="29"/>
      <c r="AA163" s="29"/>
      <c r="AB163" s="29"/>
      <c r="AC163" s="29"/>
      <c r="AD163" s="29"/>
      <c r="AE163" s="29"/>
      <c r="AR163" s="209" t="s">
        <v>81</v>
      </c>
      <c r="AT163" s="209" t="s">
        <v>126</v>
      </c>
      <c r="AU163" s="209" t="s">
        <v>130</v>
      </c>
      <c r="AY163" s="13" t="s">
        <v>124</v>
      </c>
      <c r="BE163" s="210">
        <f>IF(O163="základná",K163,0)</f>
        <v>0</v>
      </c>
      <c r="BF163" s="210">
        <f>IF(O163="znížená",K163,0)</f>
        <v>0</v>
      </c>
      <c r="BG163" s="210">
        <f>IF(O163="zákl. prenesená",K163,0)</f>
        <v>0</v>
      </c>
      <c r="BH163" s="210">
        <f>IF(O163="zníž. prenesená",K163,0)</f>
        <v>0</v>
      </c>
      <c r="BI163" s="210">
        <f>IF(O163="nulová",K163,0)</f>
        <v>0</v>
      </c>
      <c r="BJ163" s="13" t="s">
        <v>130</v>
      </c>
      <c r="BK163" s="211">
        <f>ROUND(P163*H163,3)</f>
        <v>0</v>
      </c>
      <c r="BL163" s="13" t="s">
        <v>81</v>
      </c>
      <c r="BM163" s="209" t="s">
        <v>288</v>
      </c>
    </row>
    <row r="164" spans="1:65" s="1" customFormat="1" x14ac:dyDescent="0.2">
      <c r="A164" s="29"/>
      <c r="B164" s="30"/>
      <c r="C164" s="31"/>
      <c r="D164" s="212" t="s">
        <v>132</v>
      </c>
      <c r="E164" s="31"/>
      <c r="F164" s="213" t="s">
        <v>289</v>
      </c>
      <c r="G164" s="31"/>
      <c r="H164" s="31"/>
      <c r="I164" s="110"/>
      <c r="J164" s="110"/>
      <c r="K164" s="31"/>
      <c r="L164" s="31"/>
      <c r="M164" s="34"/>
      <c r="N164" s="214"/>
      <c r="O164" s="215"/>
      <c r="P164" s="65"/>
      <c r="Q164" s="65"/>
      <c r="R164" s="65"/>
      <c r="S164" s="65"/>
      <c r="T164" s="65"/>
      <c r="U164" s="65"/>
      <c r="V164" s="65"/>
      <c r="W164" s="65"/>
      <c r="X164" s="66"/>
      <c r="Y164" s="29"/>
      <c r="Z164" s="29"/>
      <c r="AA164" s="29"/>
      <c r="AB164" s="29"/>
      <c r="AC164" s="29"/>
      <c r="AD164" s="29"/>
      <c r="AE164" s="29"/>
      <c r="AT164" s="13" t="s">
        <v>132</v>
      </c>
      <c r="AU164" s="13" t="s">
        <v>130</v>
      </c>
    </row>
    <row r="165" spans="1:65" s="10" customFormat="1" ht="22.9" customHeight="1" x14ac:dyDescent="0.2">
      <c r="B165" s="183"/>
      <c r="C165" s="184"/>
      <c r="D165" s="185" t="s">
        <v>72</v>
      </c>
      <c r="E165" s="245" t="s">
        <v>290</v>
      </c>
      <c r="F165" s="245" t="s">
        <v>291</v>
      </c>
      <c r="G165" s="184"/>
      <c r="H165" s="184"/>
      <c r="I165" s="187"/>
      <c r="J165" s="187"/>
      <c r="K165" s="246">
        <f>BK165</f>
        <v>0</v>
      </c>
      <c r="L165" s="184"/>
      <c r="M165" s="188"/>
      <c r="N165" s="189"/>
      <c r="O165" s="190"/>
      <c r="P165" s="190"/>
      <c r="Q165" s="191">
        <f>SUM(Q166:Q167)</f>
        <v>0</v>
      </c>
      <c r="R165" s="191">
        <f>SUM(R166:R167)</f>
        <v>0</v>
      </c>
      <c r="S165" s="190"/>
      <c r="T165" s="192">
        <f>SUM(T166:T167)</f>
        <v>0</v>
      </c>
      <c r="U165" s="190"/>
      <c r="V165" s="192">
        <f>SUM(V166:V167)</f>
        <v>0</v>
      </c>
      <c r="W165" s="190"/>
      <c r="X165" s="193">
        <f>SUM(X166:X167)</f>
        <v>0</v>
      </c>
      <c r="AR165" s="194" t="s">
        <v>123</v>
      </c>
      <c r="AT165" s="195" t="s">
        <v>72</v>
      </c>
      <c r="AU165" s="195" t="s">
        <v>81</v>
      </c>
      <c r="AY165" s="194" t="s">
        <v>124</v>
      </c>
      <c r="BK165" s="196">
        <f>SUM(BK166:BK167)</f>
        <v>0</v>
      </c>
    </row>
    <row r="166" spans="1:65" s="1" customFormat="1" ht="21.75" customHeight="1" x14ac:dyDescent="0.2">
      <c r="A166" s="29"/>
      <c r="B166" s="30"/>
      <c r="C166" s="197" t="s">
        <v>158</v>
      </c>
      <c r="D166" s="197" t="s">
        <v>126</v>
      </c>
      <c r="E166" s="198" t="s">
        <v>292</v>
      </c>
      <c r="F166" s="199" t="s">
        <v>293</v>
      </c>
      <c r="G166" s="200" t="s">
        <v>181</v>
      </c>
      <c r="H166" s="201">
        <v>2</v>
      </c>
      <c r="I166" s="201"/>
      <c r="J166" s="201"/>
      <c r="K166" s="202">
        <f>ROUND(P166*H166,3)</f>
        <v>0</v>
      </c>
      <c r="L166" s="203"/>
      <c r="M166" s="34"/>
      <c r="N166" s="204" t="s">
        <v>1</v>
      </c>
      <c r="O166" s="205" t="s">
        <v>37</v>
      </c>
      <c r="P166" s="206">
        <f>I166+J166</f>
        <v>0</v>
      </c>
      <c r="Q166" s="206">
        <f>ROUND(I166*H166,3)</f>
        <v>0</v>
      </c>
      <c r="R166" s="206">
        <f>ROUND(J166*H166,3)</f>
        <v>0</v>
      </c>
      <c r="S166" s="65"/>
      <c r="T166" s="207">
        <f>S166*H166</f>
        <v>0</v>
      </c>
      <c r="U166" s="207">
        <v>0</v>
      </c>
      <c r="V166" s="207">
        <f>U166*H166</f>
        <v>0</v>
      </c>
      <c r="W166" s="207">
        <v>0</v>
      </c>
      <c r="X166" s="208">
        <f>W166*H166</f>
        <v>0</v>
      </c>
      <c r="Y166" s="29"/>
      <c r="Z166" s="29"/>
      <c r="AA166" s="29"/>
      <c r="AB166" s="29"/>
      <c r="AC166" s="29"/>
      <c r="AD166" s="29"/>
      <c r="AE166" s="29"/>
      <c r="AR166" s="209" t="s">
        <v>170</v>
      </c>
      <c r="AT166" s="209" t="s">
        <v>126</v>
      </c>
      <c r="AU166" s="209" t="s">
        <v>130</v>
      </c>
      <c r="AY166" s="13" t="s">
        <v>124</v>
      </c>
      <c r="BE166" s="210">
        <f>IF(O166="základná",K166,0)</f>
        <v>0</v>
      </c>
      <c r="BF166" s="210">
        <f>IF(O166="znížená",K166,0)</f>
        <v>0</v>
      </c>
      <c r="BG166" s="210">
        <f>IF(O166="zákl. prenesená",K166,0)</f>
        <v>0</v>
      </c>
      <c r="BH166" s="210">
        <f>IF(O166="zníž. prenesená",K166,0)</f>
        <v>0</v>
      </c>
      <c r="BI166" s="210">
        <f>IF(O166="nulová",K166,0)</f>
        <v>0</v>
      </c>
      <c r="BJ166" s="13" t="s">
        <v>130</v>
      </c>
      <c r="BK166" s="211">
        <f>ROUND(P166*H166,3)</f>
        <v>0</v>
      </c>
      <c r="BL166" s="13" t="s">
        <v>170</v>
      </c>
      <c r="BM166" s="209" t="s">
        <v>294</v>
      </c>
    </row>
    <row r="167" spans="1:65" s="1" customFormat="1" ht="29.25" x14ac:dyDescent="0.2">
      <c r="A167" s="29"/>
      <c r="B167" s="30"/>
      <c r="C167" s="31"/>
      <c r="D167" s="212" t="s">
        <v>132</v>
      </c>
      <c r="E167" s="31"/>
      <c r="F167" s="213" t="s">
        <v>295</v>
      </c>
      <c r="G167" s="31"/>
      <c r="H167" s="31"/>
      <c r="I167" s="110"/>
      <c r="J167" s="110"/>
      <c r="K167" s="31"/>
      <c r="L167" s="31"/>
      <c r="M167" s="34"/>
      <c r="N167" s="214"/>
      <c r="O167" s="215"/>
      <c r="P167" s="65"/>
      <c r="Q167" s="65"/>
      <c r="R167" s="65"/>
      <c r="S167" s="65"/>
      <c r="T167" s="65"/>
      <c r="U167" s="65"/>
      <c r="V167" s="65"/>
      <c r="W167" s="65"/>
      <c r="X167" s="66"/>
      <c r="Y167" s="29"/>
      <c r="Z167" s="29"/>
      <c r="AA167" s="29"/>
      <c r="AB167" s="29"/>
      <c r="AC167" s="29"/>
      <c r="AD167" s="29"/>
      <c r="AE167" s="29"/>
      <c r="AT167" s="13" t="s">
        <v>132</v>
      </c>
      <c r="AU167" s="13" t="s">
        <v>130</v>
      </c>
    </row>
    <row r="168" spans="1:65" s="10" customFormat="1" ht="25.9" customHeight="1" x14ac:dyDescent="0.2">
      <c r="B168" s="183"/>
      <c r="C168" s="184"/>
      <c r="D168" s="185" t="s">
        <v>72</v>
      </c>
      <c r="E168" s="186" t="s">
        <v>199</v>
      </c>
      <c r="F168" s="186" t="s">
        <v>200</v>
      </c>
      <c r="G168" s="184"/>
      <c r="H168" s="184"/>
      <c r="I168" s="187"/>
      <c r="J168" s="187"/>
      <c r="K168" s="168">
        <f>BK168</f>
        <v>0</v>
      </c>
      <c r="L168" s="184"/>
      <c r="M168" s="188"/>
      <c r="N168" s="189"/>
      <c r="O168" s="190"/>
      <c r="P168" s="190"/>
      <c r="Q168" s="191">
        <f>SUM(Q169:Q170)</f>
        <v>0</v>
      </c>
      <c r="R168" s="191">
        <f>SUM(R169:R170)</f>
        <v>0</v>
      </c>
      <c r="S168" s="190"/>
      <c r="T168" s="192">
        <f>SUM(T169:T170)</f>
        <v>0</v>
      </c>
      <c r="U168" s="190"/>
      <c r="V168" s="192">
        <f>SUM(V169:V170)</f>
        <v>0</v>
      </c>
      <c r="W168" s="190"/>
      <c r="X168" s="193">
        <f>SUM(X169:X170)</f>
        <v>0</v>
      </c>
      <c r="AR168" s="194" t="s">
        <v>201</v>
      </c>
      <c r="AT168" s="195" t="s">
        <v>72</v>
      </c>
      <c r="AU168" s="195" t="s">
        <v>73</v>
      </c>
      <c r="AY168" s="194" t="s">
        <v>124</v>
      </c>
      <c r="BK168" s="196">
        <f>SUM(BK169:BK170)</f>
        <v>0</v>
      </c>
    </row>
    <row r="169" spans="1:65" s="1" customFormat="1" ht="33" customHeight="1" x14ac:dyDescent="0.2">
      <c r="A169" s="29"/>
      <c r="B169" s="30"/>
      <c r="C169" s="197" t="s">
        <v>296</v>
      </c>
      <c r="D169" s="197" t="s">
        <v>126</v>
      </c>
      <c r="E169" s="198" t="s">
        <v>203</v>
      </c>
      <c r="F169" s="199" t="s">
        <v>204</v>
      </c>
      <c r="G169" s="200" t="s">
        <v>205</v>
      </c>
      <c r="H169" s="201">
        <v>23</v>
      </c>
      <c r="I169" s="201"/>
      <c r="J169" s="201"/>
      <c r="K169" s="202">
        <f>ROUND(P169*H169,3)</f>
        <v>0</v>
      </c>
      <c r="L169" s="203"/>
      <c r="M169" s="34"/>
      <c r="N169" s="204" t="s">
        <v>1</v>
      </c>
      <c r="O169" s="205" t="s">
        <v>37</v>
      </c>
      <c r="P169" s="206">
        <f>I169+J169</f>
        <v>0</v>
      </c>
      <c r="Q169" s="206">
        <f>ROUND(I169*H169,3)</f>
        <v>0</v>
      </c>
      <c r="R169" s="206">
        <f>ROUND(J169*H169,3)</f>
        <v>0</v>
      </c>
      <c r="S169" s="65"/>
      <c r="T169" s="207">
        <f>S169*H169</f>
        <v>0</v>
      </c>
      <c r="U169" s="207">
        <v>0</v>
      </c>
      <c r="V169" s="207">
        <f>U169*H169</f>
        <v>0</v>
      </c>
      <c r="W169" s="207">
        <v>0</v>
      </c>
      <c r="X169" s="208">
        <f>W169*H169</f>
        <v>0</v>
      </c>
      <c r="Y169" s="29"/>
      <c r="Z169" s="29"/>
      <c r="AA169" s="29"/>
      <c r="AB169" s="29"/>
      <c r="AC169" s="29"/>
      <c r="AD169" s="29"/>
      <c r="AE169" s="29"/>
      <c r="AR169" s="209" t="s">
        <v>81</v>
      </c>
      <c r="AT169" s="209" t="s">
        <v>126</v>
      </c>
      <c r="AU169" s="209" t="s">
        <v>81</v>
      </c>
      <c r="AY169" s="13" t="s">
        <v>124</v>
      </c>
      <c r="BE169" s="210">
        <f>IF(O169="základná",K169,0)</f>
        <v>0</v>
      </c>
      <c r="BF169" s="210">
        <f>IF(O169="znížená",K169,0)</f>
        <v>0</v>
      </c>
      <c r="BG169" s="210">
        <f>IF(O169="zákl. prenesená",K169,0)</f>
        <v>0</v>
      </c>
      <c r="BH169" s="210">
        <f>IF(O169="zníž. prenesená",K169,0)</f>
        <v>0</v>
      </c>
      <c r="BI169" s="210">
        <f>IF(O169="nulová",K169,0)</f>
        <v>0</v>
      </c>
      <c r="BJ169" s="13" t="s">
        <v>130</v>
      </c>
      <c r="BK169" s="211">
        <f>ROUND(P169*H169,3)</f>
        <v>0</v>
      </c>
      <c r="BL169" s="13" t="s">
        <v>81</v>
      </c>
      <c r="BM169" s="209" t="s">
        <v>297</v>
      </c>
    </row>
    <row r="170" spans="1:65" s="1" customFormat="1" ht="19.5" x14ac:dyDescent="0.2">
      <c r="A170" s="29"/>
      <c r="B170" s="30"/>
      <c r="C170" s="31"/>
      <c r="D170" s="212" t="s">
        <v>132</v>
      </c>
      <c r="E170" s="31"/>
      <c r="F170" s="213" t="s">
        <v>208</v>
      </c>
      <c r="G170" s="31"/>
      <c r="H170" s="31"/>
      <c r="I170" s="110"/>
      <c r="J170" s="110"/>
      <c r="K170" s="31"/>
      <c r="L170" s="31"/>
      <c r="M170" s="34"/>
      <c r="N170" s="214"/>
      <c r="O170" s="215"/>
      <c r="P170" s="65"/>
      <c r="Q170" s="65"/>
      <c r="R170" s="65"/>
      <c r="S170" s="65"/>
      <c r="T170" s="65"/>
      <c r="U170" s="65"/>
      <c r="V170" s="65"/>
      <c r="W170" s="65"/>
      <c r="X170" s="66"/>
      <c r="Y170" s="29"/>
      <c r="Z170" s="29"/>
      <c r="AA170" s="29"/>
      <c r="AB170" s="29"/>
      <c r="AC170" s="29"/>
      <c r="AD170" s="29"/>
      <c r="AE170" s="29"/>
      <c r="AT170" s="13" t="s">
        <v>132</v>
      </c>
      <c r="AU170" s="13" t="s">
        <v>81</v>
      </c>
    </row>
    <row r="171" spans="1:65" s="10" customFormat="1" ht="25.9" customHeight="1" x14ac:dyDescent="0.2">
      <c r="B171" s="183"/>
      <c r="C171" s="184"/>
      <c r="D171" s="185" t="s">
        <v>72</v>
      </c>
      <c r="E171" s="186" t="s">
        <v>298</v>
      </c>
      <c r="F171" s="186" t="s">
        <v>299</v>
      </c>
      <c r="G171" s="184"/>
      <c r="H171" s="184"/>
      <c r="I171" s="187"/>
      <c r="J171" s="187"/>
      <c r="K171" s="168">
        <f>BK171</f>
        <v>0</v>
      </c>
      <c r="L171" s="184"/>
      <c r="M171" s="188"/>
      <c r="N171" s="189"/>
      <c r="O171" s="190"/>
      <c r="P171" s="190"/>
      <c r="Q171" s="191">
        <f>SUM(Q172:Q173)</f>
        <v>0</v>
      </c>
      <c r="R171" s="191">
        <f>SUM(R172:R173)</f>
        <v>0</v>
      </c>
      <c r="S171" s="190"/>
      <c r="T171" s="192">
        <f>SUM(T172:T173)</f>
        <v>0</v>
      </c>
      <c r="U171" s="190"/>
      <c r="V171" s="192">
        <f>SUM(V172:V173)</f>
        <v>0</v>
      </c>
      <c r="W171" s="190"/>
      <c r="X171" s="193">
        <f>SUM(X172:X173)</f>
        <v>0</v>
      </c>
      <c r="AR171" s="194" t="s">
        <v>300</v>
      </c>
      <c r="AT171" s="195" t="s">
        <v>72</v>
      </c>
      <c r="AU171" s="195" t="s">
        <v>73</v>
      </c>
      <c r="AY171" s="194" t="s">
        <v>124</v>
      </c>
      <c r="BK171" s="196">
        <f>SUM(BK172:BK173)</f>
        <v>0</v>
      </c>
    </row>
    <row r="172" spans="1:65" s="1" customFormat="1" ht="21.75" customHeight="1" x14ac:dyDescent="0.2">
      <c r="A172" s="29"/>
      <c r="B172" s="30"/>
      <c r="C172" s="197" t="s">
        <v>301</v>
      </c>
      <c r="D172" s="197" t="s">
        <v>126</v>
      </c>
      <c r="E172" s="198" t="s">
        <v>302</v>
      </c>
      <c r="F172" s="199" t="s">
        <v>303</v>
      </c>
      <c r="G172" s="200" t="s">
        <v>191</v>
      </c>
      <c r="H172" s="201">
        <v>12</v>
      </c>
      <c r="I172" s="201"/>
      <c r="J172" s="201"/>
      <c r="K172" s="202">
        <f>ROUND(P172*H172,3)</f>
        <v>0</v>
      </c>
      <c r="L172" s="203"/>
      <c r="M172" s="34"/>
      <c r="N172" s="204" t="s">
        <v>1</v>
      </c>
      <c r="O172" s="205" t="s">
        <v>37</v>
      </c>
      <c r="P172" s="206">
        <f>I172+J172</f>
        <v>0</v>
      </c>
      <c r="Q172" s="206">
        <f>ROUND(I172*H172,3)</f>
        <v>0</v>
      </c>
      <c r="R172" s="206">
        <f>ROUND(J172*H172,3)</f>
        <v>0</v>
      </c>
      <c r="S172" s="65"/>
      <c r="T172" s="207">
        <f>S172*H172</f>
        <v>0</v>
      </c>
      <c r="U172" s="207">
        <v>0</v>
      </c>
      <c r="V172" s="207">
        <f>U172*H172</f>
        <v>0</v>
      </c>
      <c r="W172" s="207">
        <v>0</v>
      </c>
      <c r="X172" s="208">
        <f>W172*H172</f>
        <v>0</v>
      </c>
      <c r="Y172" s="29"/>
      <c r="Z172" s="29"/>
      <c r="AA172" s="29"/>
      <c r="AB172" s="29"/>
      <c r="AC172" s="29"/>
      <c r="AD172" s="29"/>
      <c r="AE172" s="29"/>
      <c r="AR172" s="209" t="s">
        <v>304</v>
      </c>
      <c r="AT172" s="209" t="s">
        <v>126</v>
      </c>
      <c r="AU172" s="209" t="s">
        <v>81</v>
      </c>
      <c r="AY172" s="13" t="s">
        <v>124</v>
      </c>
      <c r="BE172" s="210">
        <f>IF(O172="základná",K172,0)</f>
        <v>0</v>
      </c>
      <c r="BF172" s="210">
        <f>IF(O172="znížená",K172,0)</f>
        <v>0</v>
      </c>
      <c r="BG172" s="210">
        <f>IF(O172="zákl. prenesená",K172,0)</f>
        <v>0</v>
      </c>
      <c r="BH172" s="210">
        <f>IF(O172="zníž. prenesená",K172,0)</f>
        <v>0</v>
      </c>
      <c r="BI172" s="210">
        <f>IF(O172="nulová",K172,0)</f>
        <v>0</v>
      </c>
      <c r="BJ172" s="13" t="s">
        <v>130</v>
      </c>
      <c r="BK172" s="211">
        <f>ROUND(P172*H172,3)</f>
        <v>0</v>
      </c>
      <c r="BL172" s="13" t="s">
        <v>304</v>
      </c>
      <c r="BM172" s="209" t="s">
        <v>305</v>
      </c>
    </row>
    <row r="173" spans="1:65" s="1" customFormat="1" ht="19.5" x14ac:dyDescent="0.2">
      <c r="A173" s="29"/>
      <c r="B173" s="30"/>
      <c r="C173" s="31"/>
      <c r="D173" s="212" t="s">
        <v>132</v>
      </c>
      <c r="E173" s="31"/>
      <c r="F173" s="213" t="s">
        <v>306</v>
      </c>
      <c r="G173" s="31"/>
      <c r="H173" s="31"/>
      <c r="I173" s="110"/>
      <c r="J173" s="110"/>
      <c r="K173" s="31"/>
      <c r="L173" s="31"/>
      <c r="M173" s="34"/>
      <c r="N173" s="214"/>
      <c r="O173" s="215"/>
      <c r="P173" s="65"/>
      <c r="Q173" s="65"/>
      <c r="R173" s="65"/>
      <c r="S173" s="65"/>
      <c r="T173" s="65"/>
      <c r="U173" s="65"/>
      <c r="V173" s="65"/>
      <c r="W173" s="65"/>
      <c r="X173" s="66"/>
      <c r="Y173" s="29"/>
      <c r="Z173" s="29"/>
      <c r="AA173" s="29"/>
      <c r="AB173" s="29"/>
      <c r="AC173" s="29"/>
      <c r="AD173" s="29"/>
      <c r="AE173" s="29"/>
      <c r="AT173" s="13" t="s">
        <v>132</v>
      </c>
      <c r="AU173" s="13" t="s">
        <v>81</v>
      </c>
    </row>
    <row r="174" spans="1:65" s="1" customFormat="1" ht="49.9" customHeight="1" x14ac:dyDescent="0.2">
      <c r="A174" s="29"/>
      <c r="B174" s="30"/>
      <c r="C174" s="31"/>
      <c r="D174" s="31"/>
      <c r="E174" s="186" t="s">
        <v>209</v>
      </c>
      <c r="F174" s="186" t="s">
        <v>210</v>
      </c>
      <c r="G174" s="31"/>
      <c r="H174" s="31"/>
      <c r="I174" s="110"/>
      <c r="J174" s="110"/>
      <c r="K174" s="168">
        <f t="shared" ref="K174:K194" si="1">BK174</f>
        <v>0</v>
      </c>
      <c r="L174" s="31"/>
      <c r="M174" s="34"/>
      <c r="N174" s="214"/>
      <c r="O174" s="215"/>
      <c r="P174" s="65"/>
      <c r="Q174" s="191">
        <f>SUM(Q175:Q194)</f>
        <v>0</v>
      </c>
      <c r="R174" s="191">
        <f>SUM(R175:R194)</f>
        <v>0</v>
      </c>
      <c r="S174" s="65"/>
      <c r="T174" s="65"/>
      <c r="U174" s="65"/>
      <c r="V174" s="65"/>
      <c r="W174" s="65"/>
      <c r="X174" s="66"/>
      <c r="Y174" s="29"/>
      <c r="Z174" s="29"/>
      <c r="AA174" s="29"/>
      <c r="AB174" s="29"/>
      <c r="AC174" s="29"/>
      <c r="AD174" s="29"/>
      <c r="AE174" s="29"/>
      <c r="AT174" s="13" t="s">
        <v>72</v>
      </c>
      <c r="AU174" s="13" t="s">
        <v>73</v>
      </c>
      <c r="AY174" s="13" t="s">
        <v>211</v>
      </c>
      <c r="BK174" s="211">
        <f>SUM(BK175:BK194)</f>
        <v>0</v>
      </c>
    </row>
    <row r="175" spans="1:65" s="1" customFormat="1" ht="16.350000000000001" customHeight="1" x14ac:dyDescent="0.2">
      <c r="A175" s="29"/>
      <c r="B175" s="30"/>
      <c r="C175" s="226" t="s">
        <v>1</v>
      </c>
      <c r="D175" s="226" t="s">
        <v>126</v>
      </c>
      <c r="E175" s="227" t="s">
        <v>1</v>
      </c>
      <c r="F175" s="228" t="s">
        <v>1</v>
      </c>
      <c r="G175" s="229" t="s">
        <v>1</v>
      </c>
      <c r="H175" s="230"/>
      <c r="I175" s="230"/>
      <c r="J175" s="230"/>
      <c r="K175" s="231">
        <f t="shared" si="1"/>
        <v>0</v>
      </c>
      <c r="L175" s="203"/>
      <c r="M175" s="34"/>
      <c r="N175" s="232" t="s">
        <v>1</v>
      </c>
      <c r="O175" s="233" t="s">
        <v>37</v>
      </c>
      <c r="P175" s="234">
        <f t="shared" ref="P175:P194" si="2">I175+J175</f>
        <v>0</v>
      </c>
      <c r="Q175" s="234">
        <f t="shared" ref="Q175:Q194" si="3">I175*H175</f>
        <v>0</v>
      </c>
      <c r="R175" s="234">
        <f t="shared" ref="R175:R194" si="4">J175*H175</f>
        <v>0</v>
      </c>
      <c r="S175" s="65"/>
      <c r="T175" s="65"/>
      <c r="U175" s="65"/>
      <c r="V175" s="65"/>
      <c r="W175" s="65"/>
      <c r="X175" s="66"/>
      <c r="Y175" s="29"/>
      <c r="Z175" s="29"/>
      <c r="AA175" s="29"/>
      <c r="AB175" s="29"/>
      <c r="AC175" s="29"/>
      <c r="AD175" s="29"/>
      <c r="AE175" s="29"/>
      <c r="AT175" s="13" t="s">
        <v>211</v>
      </c>
      <c r="AU175" s="13" t="s">
        <v>81</v>
      </c>
      <c r="AY175" s="13" t="s">
        <v>211</v>
      </c>
      <c r="BE175" s="210">
        <f t="shared" ref="BE175:BE194" si="5">IF(O175="základná",K175,0)</f>
        <v>0</v>
      </c>
      <c r="BF175" s="210">
        <f t="shared" ref="BF175:BF194" si="6">IF(O175="znížená",K175,0)</f>
        <v>0</v>
      </c>
      <c r="BG175" s="210">
        <f t="shared" ref="BG175:BG194" si="7">IF(O175="zákl. prenesená",K175,0)</f>
        <v>0</v>
      </c>
      <c r="BH175" s="210">
        <f t="shared" ref="BH175:BH194" si="8">IF(O175="zníž. prenesená",K175,0)</f>
        <v>0</v>
      </c>
      <c r="BI175" s="210">
        <f t="shared" ref="BI175:BI194" si="9">IF(O175="nulová",K175,0)</f>
        <v>0</v>
      </c>
      <c r="BJ175" s="13" t="s">
        <v>130</v>
      </c>
      <c r="BK175" s="211">
        <f t="shared" ref="BK175:BK194" si="10">P175*H175</f>
        <v>0</v>
      </c>
    </row>
    <row r="176" spans="1:65" s="1" customFormat="1" ht="16.350000000000001" customHeight="1" x14ac:dyDescent="0.2">
      <c r="A176" s="29"/>
      <c r="B176" s="30"/>
      <c r="C176" s="226" t="s">
        <v>1</v>
      </c>
      <c r="D176" s="226" t="s">
        <v>126</v>
      </c>
      <c r="E176" s="227" t="s">
        <v>1</v>
      </c>
      <c r="F176" s="228" t="s">
        <v>1</v>
      </c>
      <c r="G176" s="229" t="s">
        <v>1</v>
      </c>
      <c r="H176" s="230"/>
      <c r="I176" s="230"/>
      <c r="J176" s="230"/>
      <c r="K176" s="231">
        <f t="shared" si="1"/>
        <v>0</v>
      </c>
      <c r="L176" s="203"/>
      <c r="M176" s="34"/>
      <c r="N176" s="232" t="s">
        <v>1</v>
      </c>
      <c r="O176" s="233" t="s">
        <v>37</v>
      </c>
      <c r="P176" s="234">
        <f t="shared" si="2"/>
        <v>0</v>
      </c>
      <c r="Q176" s="234">
        <f t="shared" si="3"/>
        <v>0</v>
      </c>
      <c r="R176" s="234">
        <f t="shared" si="4"/>
        <v>0</v>
      </c>
      <c r="S176" s="65"/>
      <c r="T176" s="65"/>
      <c r="U176" s="65"/>
      <c r="V176" s="65"/>
      <c r="W176" s="65"/>
      <c r="X176" s="66"/>
      <c r="Y176" s="29"/>
      <c r="Z176" s="29"/>
      <c r="AA176" s="29"/>
      <c r="AB176" s="29"/>
      <c r="AC176" s="29"/>
      <c r="AD176" s="29"/>
      <c r="AE176" s="29"/>
      <c r="AT176" s="13" t="s">
        <v>211</v>
      </c>
      <c r="AU176" s="13" t="s">
        <v>81</v>
      </c>
      <c r="AY176" s="13" t="s">
        <v>211</v>
      </c>
      <c r="BE176" s="210">
        <f t="shared" si="5"/>
        <v>0</v>
      </c>
      <c r="BF176" s="210">
        <f t="shared" si="6"/>
        <v>0</v>
      </c>
      <c r="BG176" s="210">
        <f t="shared" si="7"/>
        <v>0</v>
      </c>
      <c r="BH176" s="210">
        <f t="shared" si="8"/>
        <v>0</v>
      </c>
      <c r="BI176" s="210">
        <f t="shared" si="9"/>
        <v>0</v>
      </c>
      <c r="BJ176" s="13" t="s">
        <v>130</v>
      </c>
      <c r="BK176" s="211">
        <f t="shared" si="10"/>
        <v>0</v>
      </c>
    </row>
    <row r="177" spans="1:63" s="1" customFormat="1" ht="16.350000000000001" customHeight="1" x14ac:dyDescent="0.2">
      <c r="A177" s="29"/>
      <c r="B177" s="30"/>
      <c r="C177" s="226" t="s">
        <v>1</v>
      </c>
      <c r="D177" s="226" t="s">
        <v>126</v>
      </c>
      <c r="E177" s="227" t="s">
        <v>1</v>
      </c>
      <c r="F177" s="228" t="s">
        <v>1</v>
      </c>
      <c r="G177" s="229" t="s">
        <v>1</v>
      </c>
      <c r="H177" s="230"/>
      <c r="I177" s="230"/>
      <c r="J177" s="230"/>
      <c r="K177" s="231">
        <f t="shared" si="1"/>
        <v>0</v>
      </c>
      <c r="L177" s="203"/>
      <c r="M177" s="34"/>
      <c r="N177" s="232" t="s">
        <v>1</v>
      </c>
      <c r="O177" s="233" t="s">
        <v>37</v>
      </c>
      <c r="P177" s="234">
        <f t="shared" si="2"/>
        <v>0</v>
      </c>
      <c r="Q177" s="234">
        <f t="shared" si="3"/>
        <v>0</v>
      </c>
      <c r="R177" s="234">
        <f t="shared" si="4"/>
        <v>0</v>
      </c>
      <c r="S177" s="65"/>
      <c r="T177" s="65"/>
      <c r="U177" s="65"/>
      <c r="V177" s="65"/>
      <c r="W177" s="65"/>
      <c r="X177" s="66"/>
      <c r="Y177" s="29"/>
      <c r="Z177" s="29"/>
      <c r="AA177" s="29"/>
      <c r="AB177" s="29"/>
      <c r="AC177" s="29"/>
      <c r="AD177" s="29"/>
      <c r="AE177" s="29"/>
      <c r="AT177" s="13" t="s">
        <v>211</v>
      </c>
      <c r="AU177" s="13" t="s">
        <v>81</v>
      </c>
      <c r="AY177" s="13" t="s">
        <v>211</v>
      </c>
      <c r="BE177" s="210">
        <f t="shared" si="5"/>
        <v>0</v>
      </c>
      <c r="BF177" s="210">
        <f t="shared" si="6"/>
        <v>0</v>
      </c>
      <c r="BG177" s="210">
        <f t="shared" si="7"/>
        <v>0</v>
      </c>
      <c r="BH177" s="210">
        <f t="shared" si="8"/>
        <v>0</v>
      </c>
      <c r="BI177" s="210">
        <f t="shared" si="9"/>
        <v>0</v>
      </c>
      <c r="BJ177" s="13" t="s">
        <v>130</v>
      </c>
      <c r="BK177" s="211">
        <f t="shared" si="10"/>
        <v>0</v>
      </c>
    </row>
    <row r="178" spans="1:63" s="1" customFormat="1" ht="16.350000000000001" customHeight="1" x14ac:dyDescent="0.2">
      <c r="A178" s="29"/>
      <c r="B178" s="30"/>
      <c r="C178" s="226" t="s">
        <v>1</v>
      </c>
      <c r="D178" s="226" t="s">
        <v>126</v>
      </c>
      <c r="E178" s="227" t="s">
        <v>1</v>
      </c>
      <c r="F178" s="228" t="s">
        <v>1</v>
      </c>
      <c r="G178" s="229" t="s">
        <v>1</v>
      </c>
      <c r="H178" s="230"/>
      <c r="I178" s="230"/>
      <c r="J178" s="230"/>
      <c r="K178" s="231">
        <f t="shared" si="1"/>
        <v>0</v>
      </c>
      <c r="L178" s="203"/>
      <c r="M178" s="34"/>
      <c r="N178" s="232" t="s">
        <v>1</v>
      </c>
      <c r="O178" s="233" t="s">
        <v>37</v>
      </c>
      <c r="P178" s="234">
        <f t="shared" si="2"/>
        <v>0</v>
      </c>
      <c r="Q178" s="234">
        <f t="shared" si="3"/>
        <v>0</v>
      </c>
      <c r="R178" s="234">
        <f t="shared" si="4"/>
        <v>0</v>
      </c>
      <c r="S178" s="65"/>
      <c r="T178" s="65"/>
      <c r="U178" s="65"/>
      <c r="V178" s="65"/>
      <c r="W178" s="65"/>
      <c r="X178" s="66"/>
      <c r="Y178" s="29"/>
      <c r="Z178" s="29"/>
      <c r="AA178" s="29"/>
      <c r="AB178" s="29"/>
      <c r="AC178" s="29"/>
      <c r="AD178" s="29"/>
      <c r="AE178" s="29"/>
      <c r="AT178" s="13" t="s">
        <v>211</v>
      </c>
      <c r="AU178" s="13" t="s">
        <v>81</v>
      </c>
      <c r="AY178" s="13" t="s">
        <v>211</v>
      </c>
      <c r="BE178" s="210">
        <f t="shared" si="5"/>
        <v>0</v>
      </c>
      <c r="BF178" s="210">
        <f t="shared" si="6"/>
        <v>0</v>
      </c>
      <c r="BG178" s="210">
        <f t="shared" si="7"/>
        <v>0</v>
      </c>
      <c r="BH178" s="210">
        <f t="shared" si="8"/>
        <v>0</v>
      </c>
      <c r="BI178" s="210">
        <f t="shared" si="9"/>
        <v>0</v>
      </c>
      <c r="BJ178" s="13" t="s">
        <v>130</v>
      </c>
      <c r="BK178" s="211">
        <f t="shared" si="10"/>
        <v>0</v>
      </c>
    </row>
    <row r="179" spans="1:63" s="1" customFormat="1" ht="16.350000000000001" customHeight="1" x14ac:dyDescent="0.2">
      <c r="A179" s="29"/>
      <c r="B179" s="30"/>
      <c r="C179" s="226" t="s">
        <v>1</v>
      </c>
      <c r="D179" s="226" t="s">
        <v>126</v>
      </c>
      <c r="E179" s="227" t="s">
        <v>1</v>
      </c>
      <c r="F179" s="228" t="s">
        <v>1</v>
      </c>
      <c r="G179" s="229" t="s">
        <v>1</v>
      </c>
      <c r="H179" s="230"/>
      <c r="I179" s="230"/>
      <c r="J179" s="230"/>
      <c r="K179" s="231">
        <f t="shared" si="1"/>
        <v>0</v>
      </c>
      <c r="L179" s="203"/>
      <c r="M179" s="34"/>
      <c r="N179" s="232" t="s">
        <v>1</v>
      </c>
      <c r="O179" s="233" t="s">
        <v>37</v>
      </c>
      <c r="P179" s="234">
        <f t="shared" si="2"/>
        <v>0</v>
      </c>
      <c r="Q179" s="234">
        <f t="shared" si="3"/>
        <v>0</v>
      </c>
      <c r="R179" s="234">
        <f t="shared" si="4"/>
        <v>0</v>
      </c>
      <c r="S179" s="65"/>
      <c r="T179" s="65"/>
      <c r="U179" s="65"/>
      <c r="V179" s="65"/>
      <c r="W179" s="65"/>
      <c r="X179" s="66"/>
      <c r="Y179" s="29"/>
      <c r="Z179" s="29"/>
      <c r="AA179" s="29"/>
      <c r="AB179" s="29"/>
      <c r="AC179" s="29"/>
      <c r="AD179" s="29"/>
      <c r="AE179" s="29"/>
      <c r="AT179" s="13" t="s">
        <v>211</v>
      </c>
      <c r="AU179" s="13" t="s">
        <v>81</v>
      </c>
      <c r="AY179" s="13" t="s">
        <v>211</v>
      </c>
      <c r="BE179" s="210">
        <f t="shared" si="5"/>
        <v>0</v>
      </c>
      <c r="BF179" s="210">
        <f t="shared" si="6"/>
        <v>0</v>
      </c>
      <c r="BG179" s="210">
        <f t="shared" si="7"/>
        <v>0</v>
      </c>
      <c r="BH179" s="210">
        <f t="shared" si="8"/>
        <v>0</v>
      </c>
      <c r="BI179" s="210">
        <f t="shared" si="9"/>
        <v>0</v>
      </c>
      <c r="BJ179" s="13" t="s">
        <v>130</v>
      </c>
      <c r="BK179" s="211">
        <f t="shared" si="10"/>
        <v>0</v>
      </c>
    </row>
    <row r="180" spans="1:63" s="1" customFormat="1" ht="16.350000000000001" customHeight="1" x14ac:dyDescent="0.2">
      <c r="A180" s="29"/>
      <c r="B180" s="30"/>
      <c r="C180" s="226" t="s">
        <v>1</v>
      </c>
      <c r="D180" s="226" t="s">
        <v>126</v>
      </c>
      <c r="E180" s="227" t="s">
        <v>1</v>
      </c>
      <c r="F180" s="228" t="s">
        <v>1</v>
      </c>
      <c r="G180" s="229" t="s">
        <v>1</v>
      </c>
      <c r="H180" s="230"/>
      <c r="I180" s="230"/>
      <c r="J180" s="230"/>
      <c r="K180" s="231">
        <f t="shared" si="1"/>
        <v>0</v>
      </c>
      <c r="L180" s="203"/>
      <c r="M180" s="34"/>
      <c r="N180" s="232" t="s">
        <v>1</v>
      </c>
      <c r="O180" s="233" t="s">
        <v>37</v>
      </c>
      <c r="P180" s="234">
        <f t="shared" si="2"/>
        <v>0</v>
      </c>
      <c r="Q180" s="234">
        <f t="shared" si="3"/>
        <v>0</v>
      </c>
      <c r="R180" s="234">
        <f t="shared" si="4"/>
        <v>0</v>
      </c>
      <c r="S180" s="65"/>
      <c r="T180" s="65"/>
      <c r="U180" s="65"/>
      <c r="V180" s="65"/>
      <c r="W180" s="65"/>
      <c r="X180" s="66"/>
      <c r="Y180" s="29"/>
      <c r="Z180" s="29"/>
      <c r="AA180" s="29"/>
      <c r="AB180" s="29"/>
      <c r="AC180" s="29"/>
      <c r="AD180" s="29"/>
      <c r="AE180" s="29"/>
      <c r="AT180" s="13" t="s">
        <v>211</v>
      </c>
      <c r="AU180" s="13" t="s">
        <v>81</v>
      </c>
      <c r="AY180" s="13" t="s">
        <v>211</v>
      </c>
      <c r="BE180" s="210">
        <f t="shared" si="5"/>
        <v>0</v>
      </c>
      <c r="BF180" s="210">
        <f t="shared" si="6"/>
        <v>0</v>
      </c>
      <c r="BG180" s="210">
        <f t="shared" si="7"/>
        <v>0</v>
      </c>
      <c r="BH180" s="210">
        <f t="shared" si="8"/>
        <v>0</v>
      </c>
      <c r="BI180" s="210">
        <f t="shared" si="9"/>
        <v>0</v>
      </c>
      <c r="BJ180" s="13" t="s">
        <v>130</v>
      </c>
      <c r="BK180" s="211">
        <f t="shared" si="10"/>
        <v>0</v>
      </c>
    </row>
    <row r="181" spans="1:63" s="1" customFormat="1" ht="16.350000000000001" customHeight="1" x14ac:dyDescent="0.2">
      <c r="A181" s="29"/>
      <c r="B181" s="30"/>
      <c r="C181" s="226" t="s">
        <v>1</v>
      </c>
      <c r="D181" s="226" t="s">
        <v>126</v>
      </c>
      <c r="E181" s="227" t="s">
        <v>1</v>
      </c>
      <c r="F181" s="228" t="s">
        <v>1</v>
      </c>
      <c r="G181" s="229" t="s">
        <v>1</v>
      </c>
      <c r="H181" s="230"/>
      <c r="I181" s="230"/>
      <c r="J181" s="230"/>
      <c r="K181" s="231">
        <f t="shared" si="1"/>
        <v>0</v>
      </c>
      <c r="L181" s="203"/>
      <c r="M181" s="34"/>
      <c r="N181" s="232" t="s">
        <v>1</v>
      </c>
      <c r="O181" s="233" t="s">
        <v>37</v>
      </c>
      <c r="P181" s="234">
        <f t="shared" si="2"/>
        <v>0</v>
      </c>
      <c r="Q181" s="234">
        <f t="shared" si="3"/>
        <v>0</v>
      </c>
      <c r="R181" s="234">
        <f t="shared" si="4"/>
        <v>0</v>
      </c>
      <c r="S181" s="65"/>
      <c r="T181" s="65"/>
      <c r="U181" s="65"/>
      <c r="V181" s="65"/>
      <c r="W181" s="65"/>
      <c r="X181" s="66"/>
      <c r="Y181" s="29"/>
      <c r="Z181" s="29"/>
      <c r="AA181" s="29"/>
      <c r="AB181" s="29"/>
      <c r="AC181" s="29"/>
      <c r="AD181" s="29"/>
      <c r="AE181" s="29"/>
      <c r="AT181" s="13" t="s">
        <v>211</v>
      </c>
      <c r="AU181" s="13" t="s">
        <v>81</v>
      </c>
      <c r="AY181" s="13" t="s">
        <v>211</v>
      </c>
      <c r="BE181" s="210">
        <f t="shared" si="5"/>
        <v>0</v>
      </c>
      <c r="BF181" s="210">
        <f t="shared" si="6"/>
        <v>0</v>
      </c>
      <c r="BG181" s="210">
        <f t="shared" si="7"/>
        <v>0</v>
      </c>
      <c r="BH181" s="210">
        <f t="shared" si="8"/>
        <v>0</v>
      </c>
      <c r="BI181" s="210">
        <f t="shared" si="9"/>
        <v>0</v>
      </c>
      <c r="BJ181" s="13" t="s">
        <v>130</v>
      </c>
      <c r="BK181" s="211">
        <f t="shared" si="10"/>
        <v>0</v>
      </c>
    </row>
    <row r="182" spans="1:63" s="1" customFormat="1" ht="16.350000000000001" customHeight="1" x14ac:dyDescent="0.2">
      <c r="A182" s="29"/>
      <c r="B182" s="30"/>
      <c r="C182" s="226" t="s">
        <v>1</v>
      </c>
      <c r="D182" s="226" t="s">
        <v>126</v>
      </c>
      <c r="E182" s="227" t="s">
        <v>1</v>
      </c>
      <c r="F182" s="228" t="s">
        <v>1</v>
      </c>
      <c r="G182" s="229" t="s">
        <v>1</v>
      </c>
      <c r="H182" s="230"/>
      <c r="I182" s="230"/>
      <c r="J182" s="230"/>
      <c r="K182" s="231">
        <f t="shared" si="1"/>
        <v>0</v>
      </c>
      <c r="L182" s="203"/>
      <c r="M182" s="34"/>
      <c r="N182" s="232" t="s">
        <v>1</v>
      </c>
      <c r="O182" s="233" t="s">
        <v>37</v>
      </c>
      <c r="P182" s="234">
        <f t="shared" si="2"/>
        <v>0</v>
      </c>
      <c r="Q182" s="234">
        <f t="shared" si="3"/>
        <v>0</v>
      </c>
      <c r="R182" s="234">
        <f t="shared" si="4"/>
        <v>0</v>
      </c>
      <c r="S182" s="65"/>
      <c r="T182" s="65"/>
      <c r="U182" s="65"/>
      <c r="V182" s="65"/>
      <c r="W182" s="65"/>
      <c r="X182" s="66"/>
      <c r="Y182" s="29"/>
      <c r="Z182" s="29"/>
      <c r="AA182" s="29"/>
      <c r="AB182" s="29"/>
      <c r="AC182" s="29"/>
      <c r="AD182" s="29"/>
      <c r="AE182" s="29"/>
      <c r="AT182" s="13" t="s">
        <v>211</v>
      </c>
      <c r="AU182" s="13" t="s">
        <v>81</v>
      </c>
      <c r="AY182" s="13" t="s">
        <v>211</v>
      </c>
      <c r="BE182" s="210">
        <f t="shared" si="5"/>
        <v>0</v>
      </c>
      <c r="BF182" s="210">
        <f t="shared" si="6"/>
        <v>0</v>
      </c>
      <c r="BG182" s="210">
        <f t="shared" si="7"/>
        <v>0</v>
      </c>
      <c r="BH182" s="210">
        <f t="shared" si="8"/>
        <v>0</v>
      </c>
      <c r="BI182" s="210">
        <f t="shared" si="9"/>
        <v>0</v>
      </c>
      <c r="BJ182" s="13" t="s">
        <v>130</v>
      </c>
      <c r="BK182" s="211">
        <f t="shared" si="10"/>
        <v>0</v>
      </c>
    </row>
    <row r="183" spans="1:63" s="1" customFormat="1" ht="16.350000000000001" customHeight="1" x14ac:dyDescent="0.2">
      <c r="A183" s="29"/>
      <c r="B183" s="30"/>
      <c r="C183" s="226" t="s">
        <v>1</v>
      </c>
      <c r="D183" s="226" t="s">
        <v>126</v>
      </c>
      <c r="E183" s="227" t="s">
        <v>1</v>
      </c>
      <c r="F183" s="228" t="s">
        <v>1</v>
      </c>
      <c r="G183" s="229" t="s">
        <v>1</v>
      </c>
      <c r="H183" s="230"/>
      <c r="I183" s="230"/>
      <c r="J183" s="230"/>
      <c r="K183" s="231">
        <f t="shared" si="1"/>
        <v>0</v>
      </c>
      <c r="L183" s="203"/>
      <c r="M183" s="34"/>
      <c r="N183" s="232" t="s">
        <v>1</v>
      </c>
      <c r="O183" s="233" t="s">
        <v>37</v>
      </c>
      <c r="P183" s="234">
        <f t="shared" si="2"/>
        <v>0</v>
      </c>
      <c r="Q183" s="234">
        <f t="shared" si="3"/>
        <v>0</v>
      </c>
      <c r="R183" s="234">
        <f t="shared" si="4"/>
        <v>0</v>
      </c>
      <c r="S183" s="65"/>
      <c r="T183" s="65"/>
      <c r="U183" s="65"/>
      <c r="V183" s="65"/>
      <c r="W183" s="65"/>
      <c r="X183" s="66"/>
      <c r="Y183" s="29"/>
      <c r="Z183" s="29"/>
      <c r="AA183" s="29"/>
      <c r="AB183" s="29"/>
      <c r="AC183" s="29"/>
      <c r="AD183" s="29"/>
      <c r="AE183" s="29"/>
      <c r="AT183" s="13" t="s">
        <v>211</v>
      </c>
      <c r="AU183" s="13" t="s">
        <v>81</v>
      </c>
      <c r="AY183" s="13" t="s">
        <v>211</v>
      </c>
      <c r="BE183" s="210">
        <f t="shared" si="5"/>
        <v>0</v>
      </c>
      <c r="BF183" s="210">
        <f t="shared" si="6"/>
        <v>0</v>
      </c>
      <c r="BG183" s="210">
        <f t="shared" si="7"/>
        <v>0</v>
      </c>
      <c r="BH183" s="210">
        <f t="shared" si="8"/>
        <v>0</v>
      </c>
      <c r="BI183" s="210">
        <f t="shared" si="9"/>
        <v>0</v>
      </c>
      <c r="BJ183" s="13" t="s">
        <v>130</v>
      </c>
      <c r="BK183" s="211">
        <f t="shared" si="10"/>
        <v>0</v>
      </c>
    </row>
    <row r="184" spans="1:63" s="1" customFormat="1" ht="16.350000000000001" customHeight="1" x14ac:dyDescent="0.2">
      <c r="A184" s="29"/>
      <c r="B184" s="30"/>
      <c r="C184" s="226" t="s">
        <v>1</v>
      </c>
      <c r="D184" s="226" t="s">
        <v>126</v>
      </c>
      <c r="E184" s="227" t="s">
        <v>1</v>
      </c>
      <c r="F184" s="228" t="s">
        <v>1</v>
      </c>
      <c r="G184" s="229" t="s">
        <v>1</v>
      </c>
      <c r="H184" s="230"/>
      <c r="I184" s="230"/>
      <c r="J184" s="230"/>
      <c r="K184" s="231">
        <f t="shared" si="1"/>
        <v>0</v>
      </c>
      <c r="L184" s="203"/>
      <c r="M184" s="34"/>
      <c r="N184" s="232" t="s">
        <v>1</v>
      </c>
      <c r="O184" s="233" t="s">
        <v>37</v>
      </c>
      <c r="P184" s="234">
        <f t="shared" si="2"/>
        <v>0</v>
      </c>
      <c r="Q184" s="234">
        <f t="shared" si="3"/>
        <v>0</v>
      </c>
      <c r="R184" s="234">
        <f t="shared" si="4"/>
        <v>0</v>
      </c>
      <c r="S184" s="65"/>
      <c r="T184" s="65"/>
      <c r="U184" s="65"/>
      <c r="V184" s="65"/>
      <c r="W184" s="65"/>
      <c r="X184" s="66"/>
      <c r="Y184" s="29"/>
      <c r="Z184" s="29"/>
      <c r="AA184" s="29"/>
      <c r="AB184" s="29"/>
      <c r="AC184" s="29"/>
      <c r="AD184" s="29"/>
      <c r="AE184" s="29"/>
      <c r="AT184" s="13" t="s">
        <v>211</v>
      </c>
      <c r="AU184" s="13" t="s">
        <v>81</v>
      </c>
      <c r="AY184" s="13" t="s">
        <v>211</v>
      </c>
      <c r="BE184" s="210">
        <f t="shared" si="5"/>
        <v>0</v>
      </c>
      <c r="BF184" s="210">
        <f t="shared" si="6"/>
        <v>0</v>
      </c>
      <c r="BG184" s="210">
        <f t="shared" si="7"/>
        <v>0</v>
      </c>
      <c r="BH184" s="210">
        <f t="shared" si="8"/>
        <v>0</v>
      </c>
      <c r="BI184" s="210">
        <f t="shared" si="9"/>
        <v>0</v>
      </c>
      <c r="BJ184" s="13" t="s">
        <v>130</v>
      </c>
      <c r="BK184" s="211">
        <f t="shared" si="10"/>
        <v>0</v>
      </c>
    </row>
    <row r="185" spans="1:63" s="1" customFormat="1" ht="16.350000000000001" customHeight="1" x14ac:dyDescent="0.2">
      <c r="A185" s="29"/>
      <c r="B185" s="30"/>
      <c r="C185" s="226" t="s">
        <v>1</v>
      </c>
      <c r="D185" s="226" t="s">
        <v>126</v>
      </c>
      <c r="E185" s="227" t="s">
        <v>1</v>
      </c>
      <c r="F185" s="228" t="s">
        <v>1</v>
      </c>
      <c r="G185" s="229" t="s">
        <v>1</v>
      </c>
      <c r="H185" s="230"/>
      <c r="I185" s="230"/>
      <c r="J185" s="230"/>
      <c r="K185" s="231">
        <f t="shared" si="1"/>
        <v>0</v>
      </c>
      <c r="L185" s="203"/>
      <c r="M185" s="34"/>
      <c r="N185" s="232" t="s">
        <v>1</v>
      </c>
      <c r="O185" s="233" t="s">
        <v>37</v>
      </c>
      <c r="P185" s="234">
        <f t="shared" si="2"/>
        <v>0</v>
      </c>
      <c r="Q185" s="234">
        <f t="shared" si="3"/>
        <v>0</v>
      </c>
      <c r="R185" s="234">
        <f t="shared" si="4"/>
        <v>0</v>
      </c>
      <c r="S185" s="65"/>
      <c r="T185" s="65"/>
      <c r="U185" s="65"/>
      <c r="V185" s="65"/>
      <c r="W185" s="65"/>
      <c r="X185" s="66"/>
      <c r="Y185" s="29"/>
      <c r="Z185" s="29"/>
      <c r="AA185" s="29"/>
      <c r="AB185" s="29"/>
      <c r="AC185" s="29"/>
      <c r="AD185" s="29"/>
      <c r="AE185" s="29"/>
      <c r="AT185" s="13" t="s">
        <v>211</v>
      </c>
      <c r="AU185" s="13" t="s">
        <v>81</v>
      </c>
      <c r="AY185" s="13" t="s">
        <v>211</v>
      </c>
      <c r="BE185" s="210">
        <f t="shared" si="5"/>
        <v>0</v>
      </c>
      <c r="BF185" s="210">
        <f t="shared" si="6"/>
        <v>0</v>
      </c>
      <c r="BG185" s="210">
        <f t="shared" si="7"/>
        <v>0</v>
      </c>
      <c r="BH185" s="210">
        <f t="shared" si="8"/>
        <v>0</v>
      </c>
      <c r="BI185" s="210">
        <f t="shared" si="9"/>
        <v>0</v>
      </c>
      <c r="BJ185" s="13" t="s">
        <v>130</v>
      </c>
      <c r="BK185" s="211">
        <f t="shared" si="10"/>
        <v>0</v>
      </c>
    </row>
    <row r="186" spans="1:63" s="1" customFormat="1" ht="16.350000000000001" customHeight="1" x14ac:dyDescent="0.2">
      <c r="A186" s="29"/>
      <c r="B186" s="30"/>
      <c r="C186" s="226" t="s">
        <v>1</v>
      </c>
      <c r="D186" s="226" t="s">
        <v>126</v>
      </c>
      <c r="E186" s="227" t="s">
        <v>1</v>
      </c>
      <c r="F186" s="228" t="s">
        <v>1</v>
      </c>
      <c r="G186" s="229" t="s">
        <v>1</v>
      </c>
      <c r="H186" s="230"/>
      <c r="I186" s="230"/>
      <c r="J186" s="230"/>
      <c r="K186" s="231">
        <f t="shared" si="1"/>
        <v>0</v>
      </c>
      <c r="L186" s="203"/>
      <c r="M186" s="34"/>
      <c r="N186" s="232" t="s">
        <v>1</v>
      </c>
      <c r="O186" s="233" t="s">
        <v>37</v>
      </c>
      <c r="P186" s="234">
        <f t="shared" si="2"/>
        <v>0</v>
      </c>
      <c r="Q186" s="234">
        <f t="shared" si="3"/>
        <v>0</v>
      </c>
      <c r="R186" s="234">
        <f t="shared" si="4"/>
        <v>0</v>
      </c>
      <c r="S186" s="65"/>
      <c r="T186" s="65"/>
      <c r="U186" s="65"/>
      <c r="V186" s="65"/>
      <c r="W186" s="65"/>
      <c r="X186" s="66"/>
      <c r="Y186" s="29"/>
      <c r="Z186" s="29"/>
      <c r="AA186" s="29"/>
      <c r="AB186" s="29"/>
      <c r="AC186" s="29"/>
      <c r="AD186" s="29"/>
      <c r="AE186" s="29"/>
      <c r="AT186" s="13" t="s">
        <v>211</v>
      </c>
      <c r="AU186" s="13" t="s">
        <v>81</v>
      </c>
      <c r="AY186" s="13" t="s">
        <v>211</v>
      </c>
      <c r="BE186" s="210">
        <f t="shared" si="5"/>
        <v>0</v>
      </c>
      <c r="BF186" s="210">
        <f t="shared" si="6"/>
        <v>0</v>
      </c>
      <c r="BG186" s="210">
        <f t="shared" si="7"/>
        <v>0</v>
      </c>
      <c r="BH186" s="210">
        <f t="shared" si="8"/>
        <v>0</v>
      </c>
      <c r="BI186" s="210">
        <f t="shared" si="9"/>
        <v>0</v>
      </c>
      <c r="BJ186" s="13" t="s">
        <v>130</v>
      </c>
      <c r="BK186" s="211">
        <f t="shared" si="10"/>
        <v>0</v>
      </c>
    </row>
    <row r="187" spans="1:63" s="1" customFormat="1" ht="16.350000000000001" customHeight="1" x14ac:dyDescent="0.2">
      <c r="A187" s="29"/>
      <c r="B187" s="30"/>
      <c r="C187" s="226" t="s">
        <v>1</v>
      </c>
      <c r="D187" s="226" t="s">
        <v>126</v>
      </c>
      <c r="E187" s="227" t="s">
        <v>1</v>
      </c>
      <c r="F187" s="228" t="s">
        <v>1</v>
      </c>
      <c r="G187" s="229" t="s">
        <v>1</v>
      </c>
      <c r="H187" s="230"/>
      <c r="I187" s="230"/>
      <c r="J187" s="230"/>
      <c r="K187" s="231">
        <f t="shared" si="1"/>
        <v>0</v>
      </c>
      <c r="L187" s="203"/>
      <c r="M187" s="34"/>
      <c r="N187" s="232" t="s">
        <v>1</v>
      </c>
      <c r="O187" s="233" t="s">
        <v>37</v>
      </c>
      <c r="P187" s="234">
        <f t="shared" si="2"/>
        <v>0</v>
      </c>
      <c r="Q187" s="234">
        <f t="shared" si="3"/>
        <v>0</v>
      </c>
      <c r="R187" s="234">
        <f t="shared" si="4"/>
        <v>0</v>
      </c>
      <c r="S187" s="65"/>
      <c r="T187" s="65"/>
      <c r="U187" s="65"/>
      <c r="V187" s="65"/>
      <c r="W187" s="65"/>
      <c r="X187" s="66"/>
      <c r="Y187" s="29"/>
      <c r="Z187" s="29"/>
      <c r="AA187" s="29"/>
      <c r="AB187" s="29"/>
      <c r="AC187" s="29"/>
      <c r="AD187" s="29"/>
      <c r="AE187" s="29"/>
      <c r="AT187" s="13" t="s">
        <v>211</v>
      </c>
      <c r="AU187" s="13" t="s">
        <v>81</v>
      </c>
      <c r="AY187" s="13" t="s">
        <v>211</v>
      </c>
      <c r="BE187" s="210">
        <f t="shared" si="5"/>
        <v>0</v>
      </c>
      <c r="BF187" s="210">
        <f t="shared" si="6"/>
        <v>0</v>
      </c>
      <c r="BG187" s="210">
        <f t="shared" si="7"/>
        <v>0</v>
      </c>
      <c r="BH187" s="210">
        <f t="shared" si="8"/>
        <v>0</v>
      </c>
      <c r="BI187" s="210">
        <f t="shared" si="9"/>
        <v>0</v>
      </c>
      <c r="BJ187" s="13" t="s">
        <v>130</v>
      </c>
      <c r="BK187" s="211">
        <f t="shared" si="10"/>
        <v>0</v>
      </c>
    </row>
    <row r="188" spans="1:63" s="1" customFormat="1" ht="16.350000000000001" customHeight="1" x14ac:dyDescent="0.2">
      <c r="A188" s="29"/>
      <c r="B188" s="30"/>
      <c r="C188" s="226" t="s">
        <v>1</v>
      </c>
      <c r="D188" s="226" t="s">
        <v>126</v>
      </c>
      <c r="E188" s="227" t="s">
        <v>1</v>
      </c>
      <c r="F188" s="228" t="s">
        <v>1</v>
      </c>
      <c r="G188" s="229" t="s">
        <v>1</v>
      </c>
      <c r="H188" s="230"/>
      <c r="I188" s="230"/>
      <c r="J188" s="230"/>
      <c r="K188" s="231">
        <f t="shared" si="1"/>
        <v>0</v>
      </c>
      <c r="L188" s="203"/>
      <c r="M188" s="34"/>
      <c r="N188" s="232" t="s">
        <v>1</v>
      </c>
      <c r="O188" s="233" t="s">
        <v>37</v>
      </c>
      <c r="P188" s="234">
        <f t="shared" si="2"/>
        <v>0</v>
      </c>
      <c r="Q188" s="234">
        <f t="shared" si="3"/>
        <v>0</v>
      </c>
      <c r="R188" s="234">
        <f t="shared" si="4"/>
        <v>0</v>
      </c>
      <c r="S188" s="65"/>
      <c r="T188" s="65"/>
      <c r="U188" s="65"/>
      <c r="V188" s="65"/>
      <c r="W188" s="65"/>
      <c r="X188" s="66"/>
      <c r="Y188" s="29"/>
      <c r="Z188" s="29"/>
      <c r="AA188" s="29"/>
      <c r="AB188" s="29"/>
      <c r="AC188" s="29"/>
      <c r="AD188" s="29"/>
      <c r="AE188" s="29"/>
      <c r="AT188" s="13" t="s">
        <v>211</v>
      </c>
      <c r="AU188" s="13" t="s">
        <v>81</v>
      </c>
      <c r="AY188" s="13" t="s">
        <v>211</v>
      </c>
      <c r="BE188" s="210">
        <f t="shared" si="5"/>
        <v>0</v>
      </c>
      <c r="BF188" s="210">
        <f t="shared" si="6"/>
        <v>0</v>
      </c>
      <c r="BG188" s="210">
        <f t="shared" si="7"/>
        <v>0</v>
      </c>
      <c r="BH188" s="210">
        <f t="shared" si="8"/>
        <v>0</v>
      </c>
      <c r="BI188" s="210">
        <f t="shared" si="9"/>
        <v>0</v>
      </c>
      <c r="BJ188" s="13" t="s">
        <v>130</v>
      </c>
      <c r="BK188" s="211">
        <f t="shared" si="10"/>
        <v>0</v>
      </c>
    </row>
    <row r="189" spans="1:63" s="1" customFormat="1" ht="16.350000000000001" customHeight="1" x14ac:dyDescent="0.2">
      <c r="A189" s="29"/>
      <c r="B189" s="30"/>
      <c r="C189" s="226" t="s">
        <v>1</v>
      </c>
      <c r="D189" s="226" t="s">
        <v>126</v>
      </c>
      <c r="E189" s="227" t="s">
        <v>1</v>
      </c>
      <c r="F189" s="228" t="s">
        <v>1</v>
      </c>
      <c r="G189" s="229" t="s">
        <v>1</v>
      </c>
      <c r="H189" s="230"/>
      <c r="I189" s="230"/>
      <c r="J189" s="230"/>
      <c r="K189" s="231">
        <f t="shared" si="1"/>
        <v>0</v>
      </c>
      <c r="L189" s="203"/>
      <c r="M189" s="34"/>
      <c r="N189" s="232" t="s">
        <v>1</v>
      </c>
      <c r="O189" s="233" t="s">
        <v>37</v>
      </c>
      <c r="P189" s="234">
        <f t="shared" si="2"/>
        <v>0</v>
      </c>
      <c r="Q189" s="234">
        <f t="shared" si="3"/>
        <v>0</v>
      </c>
      <c r="R189" s="234">
        <f t="shared" si="4"/>
        <v>0</v>
      </c>
      <c r="S189" s="65"/>
      <c r="T189" s="65"/>
      <c r="U189" s="65"/>
      <c r="V189" s="65"/>
      <c r="W189" s="65"/>
      <c r="X189" s="66"/>
      <c r="Y189" s="29"/>
      <c r="Z189" s="29"/>
      <c r="AA189" s="29"/>
      <c r="AB189" s="29"/>
      <c r="AC189" s="29"/>
      <c r="AD189" s="29"/>
      <c r="AE189" s="29"/>
      <c r="AT189" s="13" t="s">
        <v>211</v>
      </c>
      <c r="AU189" s="13" t="s">
        <v>81</v>
      </c>
      <c r="AY189" s="13" t="s">
        <v>211</v>
      </c>
      <c r="BE189" s="210">
        <f t="shared" si="5"/>
        <v>0</v>
      </c>
      <c r="BF189" s="210">
        <f t="shared" si="6"/>
        <v>0</v>
      </c>
      <c r="BG189" s="210">
        <f t="shared" si="7"/>
        <v>0</v>
      </c>
      <c r="BH189" s="210">
        <f t="shared" si="8"/>
        <v>0</v>
      </c>
      <c r="BI189" s="210">
        <f t="shared" si="9"/>
        <v>0</v>
      </c>
      <c r="BJ189" s="13" t="s">
        <v>130</v>
      </c>
      <c r="BK189" s="211">
        <f t="shared" si="10"/>
        <v>0</v>
      </c>
    </row>
    <row r="190" spans="1:63" s="1" customFormat="1" ht="16.350000000000001" customHeight="1" x14ac:dyDescent="0.2">
      <c r="A190" s="29"/>
      <c r="B190" s="30"/>
      <c r="C190" s="226" t="s">
        <v>1</v>
      </c>
      <c r="D190" s="226" t="s">
        <v>126</v>
      </c>
      <c r="E190" s="227" t="s">
        <v>1</v>
      </c>
      <c r="F190" s="228" t="s">
        <v>1</v>
      </c>
      <c r="G190" s="229" t="s">
        <v>1</v>
      </c>
      <c r="H190" s="230"/>
      <c r="I190" s="230"/>
      <c r="J190" s="230"/>
      <c r="K190" s="231">
        <f t="shared" si="1"/>
        <v>0</v>
      </c>
      <c r="L190" s="203"/>
      <c r="M190" s="34"/>
      <c r="N190" s="232" t="s">
        <v>1</v>
      </c>
      <c r="O190" s="233" t="s">
        <v>37</v>
      </c>
      <c r="P190" s="234">
        <f t="shared" si="2"/>
        <v>0</v>
      </c>
      <c r="Q190" s="234">
        <f t="shared" si="3"/>
        <v>0</v>
      </c>
      <c r="R190" s="234">
        <f t="shared" si="4"/>
        <v>0</v>
      </c>
      <c r="S190" s="65"/>
      <c r="T190" s="65"/>
      <c r="U190" s="65"/>
      <c r="V190" s="65"/>
      <c r="W190" s="65"/>
      <c r="X190" s="66"/>
      <c r="Y190" s="29"/>
      <c r="Z190" s="29"/>
      <c r="AA190" s="29"/>
      <c r="AB190" s="29"/>
      <c r="AC190" s="29"/>
      <c r="AD190" s="29"/>
      <c r="AE190" s="29"/>
      <c r="AT190" s="13" t="s">
        <v>211</v>
      </c>
      <c r="AU190" s="13" t="s">
        <v>81</v>
      </c>
      <c r="AY190" s="13" t="s">
        <v>211</v>
      </c>
      <c r="BE190" s="210">
        <f t="shared" si="5"/>
        <v>0</v>
      </c>
      <c r="BF190" s="210">
        <f t="shared" si="6"/>
        <v>0</v>
      </c>
      <c r="BG190" s="210">
        <f t="shared" si="7"/>
        <v>0</v>
      </c>
      <c r="BH190" s="210">
        <f t="shared" si="8"/>
        <v>0</v>
      </c>
      <c r="BI190" s="210">
        <f t="shared" si="9"/>
        <v>0</v>
      </c>
      <c r="BJ190" s="13" t="s">
        <v>130</v>
      </c>
      <c r="BK190" s="211">
        <f t="shared" si="10"/>
        <v>0</v>
      </c>
    </row>
    <row r="191" spans="1:63" s="1" customFormat="1" ht="16.350000000000001" customHeight="1" x14ac:dyDescent="0.2">
      <c r="A191" s="29"/>
      <c r="B191" s="30"/>
      <c r="C191" s="226" t="s">
        <v>1</v>
      </c>
      <c r="D191" s="226" t="s">
        <v>126</v>
      </c>
      <c r="E191" s="227" t="s">
        <v>1</v>
      </c>
      <c r="F191" s="228" t="s">
        <v>1</v>
      </c>
      <c r="G191" s="229" t="s">
        <v>1</v>
      </c>
      <c r="H191" s="230"/>
      <c r="I191" s="230"/>
      <c r="J191" s="230"/>
      <c r="K191" s="231">
        <f t="shared" si="1"/>
        <v>0</v>
      </c>
      <c r="L191" s="203"/>
      <c r="M191" s="34"/>
      <c r="N191" s="232" t="s">
        <v>1</v>
      </c>
      <c r="O191" s="233" t="s">
        <v>37</v>
      </c>
      <c r="P191" s="234">
        <f t="shared" si="2"/>
        <v>0</v>
      </c>
      <c r="Q191" s="234">
        <f t="shared" si="3"/>
        <v>0</v>
      </c>
      <c r="R191" s="234">
        <f t="shared" si="4"/>
        <v>0</v>
      </c>
      <c r="S191" s="65"/>
      <c r="T191" s="65"/>
      <c r="U191" s="65"/>
      <c r="V191" s="65"/>
      <c r="W191" s="65"/>
      <c r="X191" s="66"/>
      <c r="Y191" s="29"/>
      <c r="Z191" s="29"/>
      <c r="AA191" s="29"/>
      <c r="AB191" s="29"/>
      <c r="AC191" s="29"/>
      <c r="AD191" s="29"/>
      <c r="AE191" s="29"/>
      <c r="AT191" s="13" t="s">
        <v>211</v>
      </c>
      <c r="AU191" s="13" t="s">
        <v>81</v>
      </c>
      <c r="AY191" s="13" t="s">
        <v>211</v>
      </c>
      <c r="BE191" s="210">
        <f t="shared" si="5"/>
        <v>0</v>
      </c>
      <c r="BF191" s="210">
        <f t="shared" si="6"/>
        <v>0</v>
      </c>
      <c r="BG191" s="210">
        <f t="shared" si="7"/>
        <v>0</v>
      </c>
      <c r="BH191" s="210">
        <f t="shared" si="8"/>
        <v>0</v>
      </c>
      <c r="BI191" s="210">
        <f t="shared" si="9"/>
        <v>0</v>
      </c>
      <c r="BJ191" s="13" t="s">
        <v>130</v>
      </c>
      <c r="BK191" s="211">
        <f t="shared" si="10"/>
        <v>0</v>
      </c>
    </row>
    <row r="192" spans="1:63" s="1" customFormat="1" ht="16.350000000000001" customHeight="1" x14ac:dyDescent="0.2">
      <c r="A192" s="29"/>
      <c r="B192" s="30"/>
      <c r="C192" s="226" t="s">
        <v>1</v>
      </c>
      <c r="D192" s="226" t="s">
        <v>126</v>
      </c>
      <c r="E192" s="227" t="s">
        <v>1</v>
      </c>
      <c r="F192" s="228" t="s">
        <v>1</v>
      </c>
      <c r="G192" s="229" t="s">
        <v>1</v>
      </c>
      <c r="H192" s="230"/>
      <c r="I192" s="230"/>
      <c r="J192" s="230"/>
      <c r="K192" s="231">
        <f t="shared" si="1"/>
        <v>0</v>
      </c>
      <c r="L192" s="203"/>
      <c r="M192" s="34"/>
      <c r="N192" s="232" t="s">
        <v>1</v>
      </c>
      <c r="O192" s="233" t="s">
        <v>37</v>
      </c>
      <c r="P192" s="234">
        <f t="shared" si="2"/>
        <v>0</v>
      </c>
      <c r="Q192" s="234">
        <f t="shared" si="3"/>
        <v>0</v>
      </c>
      <c r="R192" s="234">
        <f t="shared" si="4"/>
        <v>0</v>
      </c>
      <c r="S192" s="65"/>
      <c r="T192" s="65"/>
      <c r="U192" s="65"/>
      <c r="V192" s="65"/>
      <c r="W192" s="65"/>
      <c r="X192" s="66"/>
      <c r="Y192" s="29"/>
      <c r="Z192" s="29"/>
      <c r="AA192" s="29"/>
      <c r="AB192" s="29"/>
      <c r="AC192" s="29"/>
      <c r="AD192" s="29"/>
      <c r="AE192" s="29"/>
      <c r="AT192" s="13" t="s">
        <v>211</v>
      </c>
      <c r="AU192" s="13" t="s">
        <v>81</v>
      </c>
      <c r="AY192" s="13" t="s">
        <v>211</v>
      </c>
      <c r="BE192" s="210">
        <f t="shared" si="5"/>
        <v>0</v>
      </c>
      <c r="BF192" s="210">
        <f t="shared" si="6"/>
        <v>0</v>
      </c>
      <c r="BG192" s="210">
        <f t="shared" si="7"/>
        <v>0</v>
      </c>
      <c r="BH192" s="210">
        <f t="shared" si="8"/>
        <v>0</v>
      </c>
      <c r="BI192" s="210">
        <f t="shared" si="9"/>
        <v>0</v>
      </c>
      <c r="BJ192" s="13" t="s">
        <v>130</v>
      </c>
      <c r="BK192" s="211">
        <f t="shared" si="10"/>
        <v>0</v>
      </c>
    </row>
    <row r="193" spans="1:63" s="1" customFormat="1" ht="16.350000000000001" customHeight="1" x14ac:dyDescent="0.2">
      <c r="A193" s="29"/>
      <c r="B193" s="30"/>
      <c r="C193" s="226" t="s">
        <v>1</v>
      </c>
      <c r="D193" s="226" t="s">
        <v>126</v>
      </c>
      <c r="E193" s="227" t="s">
        <v>1</v>
      </c>
      <c r="F193" s="228" t="s">
        <v>1</v>
      </c>
      <c r="G193" s="229" t="s">
        <v>1</v>
      </c>
      <c r="H193" s="230"/>
      <c r="I193" s="230"/>
      <c r="J193" s="230"/>
      <c r="K193" s="231">
        <f t="shared" si="1"/>
        <v>0</v>
      </c>
      <c r="L193" s="203"/>
      <c r="M193" s="34"/>
      <c r="N193" s="232" t="s">
        <v>1</v>
      </c>
      <c r="O193" s="233" t="s">
        <v>37</v>
      </c>
      <c r="P193" s="234">
        <f t="shared" si="2"/>
        <v>0</v>
      </c>
      <c r="Q193" s="234">
        <f t="shared" si="3"/>
        <v>0</v>
      </c>
      <c r="R193" s="234">
        <f t="shared" si="4"/>
        <v>0</v>
      </c>
      <c r="S193" s="65"/>
      <c r="T193" s="65"/>
      <c r="U193" s="65"/>
      <c r="V193" s="65"/>
      <c r="W193" s="65"/>
      <c r="X193" s="66"/>
      <c r="Y193" s="29"/>
      <c r="Z193" s="29"/>
      <c r="AA193" s="29"/>
      <c r="AB193" s="29"/>
      <c r="AC193" s="29"/>
      <c r="AD193" s="29"/>
      <c r="AE193" s="29"/>
      <c r="AT193" s="13" t="s">
        <v>211</v>
      </c>
      <c r="AU193" s="13" t="s">
        <v>81</v>
      </c>
      <c r="AY193" s="13" t="s">
        <v>211</v>
      </c>
      <c r="BE193" s="210">
        <f t="shared" si="5"/>
        <v>0</v>
      </c>
      <c r="BF193" s="210">
        <f t="shared" si="6"/>
        <v>0</v>
      </c>
      <c r="BG193" s="210">
        <f t="shared" si="7"/>
        <v>0</v>
      </c>
      <c r="BH193" s="210">
        <f t="shared" si="8"/>
        <v>0</v>
      </c>
      <c r="BI193" s="210">
        <f t="shared" si="9"/>
        <v>0</v>
      </c>
      <c r="BJ193" s="13" t="s">
        <v>130</v>
      </c>
      <c r="BK193" s="211">
        <f t="shared" si="10"/>
        <v>0</v>
      </c>
    </row>
    <row r="194" spans="1:63" s="1" customFormat="1" ht="16.350000000000001" customHeight="1" x14ac:dyDescent="0.2">
      <c r="A194" s="29"/>
      <c r="B194" s="30"/>
      <c r="C194" s="226" t="s">
        <v>1</v>
      </c>
      <c r="D194" s="226" t="s">
        <v>126</v>
      </c>
      <c r="E194" s="227" t="s">
        <v>1</v>
      </c>
      <c r="F194" s="228" t="s">
        <v>1</v>
      </c>
      <c r="G194" s="229" t="s">
        <v>1</v>
      </c>
      <c r="H194" s="230"/>
      <c r="I194" s="230"/>
      <c r="J194" s="230"/>
      <c r="K194" s="231">
        <f t="shared" si="1"/>
        <v>0</v>
      </c>
      <c r="L194" s="203"/>
      <c r="M194" s="34"/>
      <c r="N194" s="232" t="s">
        <v>1</v>
      </c>
      <c r="O194" s="233" t="s">
        <v>37</v>
      </c>
      <c r="P194" s="235">
        <f t="shared" si="2"/>
        <v>0</v>
      </c>
      <c r="Q194" s="235">
        <f t="shared" si="3"/>
        <v>0</v>
      </c>
      <c r="R194" s="235">
        <f t="shared" si="4"/>
        <v>0</v>
      </c>
      <c r="S194" s="236"/>
      <c r="T194" s="236"/>
      <c r="U194" s="236"/>
      <c r="V194" s="236"/>
      <c r="W194" s="236"/>
      <c r="X194" s="237"/>
      <c r="Y194" s="29"/>
      <c r="Z194" s="29"/>
      <c r="AA194" s="29"/>
      <c r="AB194" s="29"/>
      <c r="AC194" s="29"/>
      <c r="AD194" s="29"/>
      <c r="AE194" s="29"/>
      <c r="AT194" s="13" t="s">
        <v>211</v>
      </c>
      <c r="AU194" s="13" t="s">
        <v>81</v>
      </c>
      <c r="AY194" s="13" t="s">
        <v>211</v>
      </c>
      <c r="BE194" s="210">
        <f t="shared" si="5"/>
        <v>0</v>
      </c>
      <c r="BF194" s="210">
        <f t="shared" si="6"/>
        <v>0</v>
      </c>
      <c r="BG194" s="210">
        <f t="shared" si="7"/>
        <v>0</v>
      </c>
      <c r="BH194" s="210">
        <f t="shared" si="8"/>
        <v>0</v>
      </c>
      <c r="BI194" s="210">
        <f t="shared" si="9"/>
        <v>0</v>
      </c>
      <c r="BJ194" s="13" t="s">
        <v>130</v>
      </c>
      <c r="BK194" s="211">
        <f t="shared" si="10"/>
        <v>0</v>
      </c>
    </row>
    <row r="195" spans="1:63" s="1" customFormat="1" ht="6.95" customHeight="1" x14ac:dyDescent="0.2">
      <c r="A195" s="29"/>
      <c r="B195" s="49"/>
      <c r="C195" s="50"/>
      <c r="D195" s="50"/>
      <c r="E195" s="50"/>
      <c r="F195" s="50"/>
      <c r="G195" s="50"/>
      <c r="H195" s="50"/>
      <c r="I195" s="148"/>
      <c r="J195" s="148"/>
      <c r="K195" s="50"/>
      <c r="L195" s="50"/>
      <c r="M195" s="34"/>
      <c r="N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</row>
  </sheetData>
  <sheetProtection password="CD68" sheet="1" objects="1" scenarios="1"/>
  <autoFilter ref="C123:L194"/>
  <mergeCells count="9">
    <mergeCell ref="E87:H87"/>
    <mergeCell ref="E114:H114"/>
    <mergeCell ref="E116:H116"/>
    <mergeCell ref="M2:Z2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é sú hodnoty K, M." sqref="D175:D195">
      <formula1>"K, M"</formula1>
    </dataValidation>
    <dataValidation type="list" allowBlank="1" showInputMessage="1" showErrorMessage="1" error="Povolené sú hodnoty základná, znížená, nulová." sqref="O175:O195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>
    <pageSetUpPr fitToPage="1"/>
  </sheetPr>
  <dimension ref="B2:BM215"/>
  <sheetViews>
    <sheetView showGridLines="0" topLeftCell="A105" workbookViewId="0">
      <selection activeCell="E7" sqref="E7:H7"/>
    </sheetView>
  </sheetViews>
  <sheetFormatPr defaultColWidth="9.1640625" defaultRowHeight="11.25" x14ac:dyDescent="0.2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103" customWidth="1"/>
    <col min="10" max="10" width="20.1640625" customWidth="1"/>
    <col min="11" max="11" width="20.1640625" hidden="1" customWidth="1"/>
    <col min="12" max="12" width="9.33203125" customWidth="1"/>
    <col min="13" max="13" width="10.83203125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</cols>
  <sheetData>
    <row r="2" spans="2:46" ht="36.950000000000003" hidden="1" customHeight="1" x14ac:dyDescent="0.2"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AT2" s="253" t="s">
        <v>488</v>
      </c>
    </row>
    <row r="3" spans="2:46" ht="6.95" hidden="1" customHeight="1" x14ac:dyDescent="0.2">
      <c r="B3" s="104"/>
      <c r="C3" s="105"/>
      <c r="D3" s="105"/>
      <c r="E3" s="105"/>
      <c r="F3" s="105"/>
      <c r="G3" s="105"/>
      <c r="H3" s="105"/>
      <c r="I3" s="106"/>
      <c r="J3" s="105"/>
      <c r="K3" s="105"/>
      <c r="L3" s="16"/>
      <c r="AT3" s="253" t="s">
        <v>73</v>
      </c>
    </row>
    <row r="4" spans="2:46" ht="24.95" hidden="1" customHeight="1" x14ac:dyDescent="0.2">
      <c r="B4" s="16"/>
      <c r="D4" s="107" t="s">
        <v>90</v>
      </c>
      <c r="L4" s="16"/>
      <c r="M4" s="108" t="s">
        <v>10</v>
      </c>
      <c r="AT4" s="253" t="s">
        <v>4</v>
      </c>
    </row>
    <row r="5" spans="2:46" ht="6.95" hidden="1" customHeight="1" x14ac:dyDescent="0.2">
      <c r="B5" s="16"/>
      <c r="L5" s="16"/>
    </row>
    <row r="6" spans="2:46" ht="12" hidden="1" customHeight="1" x14ac:dyDescent="0.2">
      <c r="B6" s="16"/>
      <c r="D6" s="247" t="s">
        <v>15</v>
      </c>
      <c r="L6" s="16"/>
    </row>
    <row r="7" spans="2:46" ht="23.25" hidden="1" customHeight="1" x14ac:dyDescent="0.2">
      <c r="B7" s="16"/>
      <c r="E7" s="374" t="s">
        <v>498</v>
      </c>
      <c r="F7" s="375"/>
      <c r="G7" s="375"/>
      <c r="H7" s="375"/>
      <c r="L7" s="16"/>
    </row>
    <row r="8" spans="2:46" s="1" customFormat="1" ht="12" hidden="1" customHeight="1" x14ac:dyDescent="0.2">
      <c r="B8" s="46"/>
      <c r="D8" s="247" t="s">
        <v>91</v>
      </c>
      <c r="I8" s="257"/>
      <c r="L8" s="46"/>
    </row>
    <row r="9" spans="2:46" s="1" customFormat="1" ht="16.5" hidden="1" customHeight="1" x14ac:dyDescent="0.2">
      <c r="B9" s="46"/>
      <c r="E9" s="376" t="s">
        <v>489</v>
      </c>
      <c r="F9" s="381"/>
      <c r="G9" s="381"/>
      <c r="H9" s="381"/>
      <c r="I9" s="257"/>
      <c r="L9" s="46"/>
    </row>
    <row r="10" spans="2:46" s="1" customFormat="1" hidden="1" x14ac:dyDescent="0.2">
      <c r="B10" s="46"/>
      <c r="I10" s="257"/>
      <c r="L10" s="46"/>
    </row>
    <row r="11" spans="2:46" s="1" customFormat="1" ht="12" hidden="1" customHeight="1" x14ac:dyDescent="0.2">
      <c r="B11" s="46"/>
      <c r="D11" s="247" t="s">
        <v>16</v>
      </c>
      <c r="F11" s="111" t="s">
        <v>1</v>
      </c>
      <c r="I11" s="112" t="s">
        <v>17</v>
      </c>
      <c r="J11" s="111" t="s">
        <v>1</v>
      </c>
      <c r="L11" s="46"/>
    </row>
    <row r="12" spans="2:46" s="1" customFormat="1" ht="12" hidden="1" customHeight="1" x14ac:dyDescent="0.2">
      <c r="B12" s="46"/>
      <c r="D12" s="247" t="s">
        <v>18</v>
      </c>
      <c r="F12" s="111" t="s">
        <v>19</v>
      </c>
      <c r="I12" s="112" t="s">
        <v>20</v>
      </c>
      <c r="J12" s="302" t="s">
        <v>494</v>
      </c>
      <c r="L12" s="46"/>
    </row>
    <row r="13" spans="2:46" s="1" customFormat="1" ht="10.9" hidden="1" customHeight="1" x14ac:dyDescent="0.2">
      <c r="B13" s="46"/>
      <c r="I13" s="257"/>
      <c r="L13" s="46"/>
    </row>
    <row r="14" spans="2:46" s="1" customFormat="1" ht="12" hidden="1" customHeight="1" x14ac:dyDescent="0.2">
      <c r="B14" s="46"/>
      <c r="D14" s="247" t="s">
        <v>21</v>
      </c>
      <c r="I14" s="112" t="s">
        <v>22</v>
      </c>
      <c r="J14" s="111" t="s">
        <v>23</v>
      </c>
      <c r="L14" s="46"/>
    </row>
    <row r="15" spans="2:46" s="1" customFormat="1" ht="18" hidden="1" customHeight="1" x14ac:dyDescent="0.2">
      <c r="B15" s="46"/>
      <c r="E15" s="111"/>
      <c r="I15" s="112" t="s">
        <v>24</v>
      </c>
      <c r="J15" s="111" t="s">
        <v>25</v>
      </c>
      <c r="L15" s="46"/>
    </row>
    <row r="16" spans="2:46" s="1" customFormat="1" ht="6.95" hidden="1" customHeight="1" x14ac:dyDescent="0.2">
      <c r="B16" s="46"/>
      <c r="I16" s="257"/>
      <c r="L16" s="46"/>
    </row>
    <row r="17" spans="2:12" s="1" customFormat="1" ht="12" hidden="1" customHeight="1" x14ac:dyDescent="0.2">
      <c r="B17" s="46"/>
      <c r="D17" s="247" t="s">
        <v>26</v>
      </c>
      <c r="I17" s="112" t="s">
        <v>22</v>
      </c>
      <c r="J17" s="248" t="s">
        <v>495</v>
      </c>
      <c r="L17" s="46"/>
    </row>
    <row r="18" spans="2:12" s="1" customFormat="1" ht="18" hidden="1" customHeight="1" x14ac:dyDescent="0.2">
      <c r="B18" s="46"/>
      <c r="E18" s="378"/>
      <c r="F18" s="379"/>
      <c r="G18" s="379"/>
      <c r="H18" s="379"/>
      <c r="I18" s="112" t="s">
        <v>24</v>
      </c>
      <c r="J18" s="248" t="s">
        <v>496</v>
      </c>
      <c r="L18" s="46"/>
    </row>
    <row r="19" spans="2:12" s="1" customFormat="1" ht="6.95" hidden="1" customHeight="1" x14ac:dyDescent="0.2">
      <c r="B19" s="46"/>
      <c r="I19" s="257"/>
      <c r="L19" s="46"/>
    </row>
    <row r="20" spans="2:12" s="1" customFormat="1" ht="12" hidden="1" customHeight="1" x14ac:dyDescent="0.2">
      <c r="B20" s="46"/>
      <c r="D20" s="247" t="s">
        <v>27</v>
      </c>
      <c r="I20" s="112" t="s">
        <v>22</v>
      </c>
      <c r="J20" s="111" t="s">
        <v>1</v>
      </c>
      <c r="L20" s="46"/>
    </row>
    <row r="21" spans="2:12" s="1" customFormat="1" ht="18" hidden="1" customHeight="1" x14ac:dyDescent="0.2">
      <c r="B21" s="46"/>
      <c r="E21" s="111"/>
      <c r="I21" s="112" t="s">
        <v>24</v>
      </c>
      <c r="J21" s="111" t="s">
        <v>1</v>
      </c>
      <c r="L21" s="46"/>
    </row>
    <row r="22" spans="2:12" s="1" customFormat="1" ht="6.95" hidden="1" customHeight="1" x14ac:dyDescent="0.2">
      <c r="B22" s="46"/>
      <c r="I22" s="257"/>
      <c r="L22" s="46"/>
    </row>
    <row r="23" spans="2:12" s="1" customFormat="1" ht="12" hidden="1" customHeight="1" x14ac:dyDescent="0.2">
      <c r="B23" s="46"/>
      <c r="D23" s="247" t="s">
        <v>29</v>
      </c>
      <c r="I23" s="112" t="s">
        <v>22</v>
      </c>
      <c r="J23" s="111" t="s">
        <v>1</v>
      </c>
      <c r="L23" s="46"/>
    </row>
    <row r="24" spans="2:12" s="1" customFormat="1" ht="18" hidden="1" customHeight="1" x14ac:dyDescent="0.2">
      <c r="B24" s="46"/>
      <c r="E24" s="111"/>
      <c r="I24" s="112" t="s">
        <v>24</v>
      </c>
      <c r="J24" s="111" t="s">
        <v>1</v>
      </c>
      <c r="L24" s="46"/>
    </row>
    <row r="25" spans="2:12" s="1" customFormat="1" ht="6.95" hidden="1" customHeight="1" x14ac:dyDescent="0.2">
      <c r="B25" s="46"/>
      <c r="I25" s="257"/>
      <c r="L25" s="46"/>
    </row>
    <row r="26" spans="2:12" s="1" customFormat="1" ht="12" hidden="1" customHeight="1" x14ac:dyDescent="0.2">
      <c r="B26" s="46"/>
      <c r="D26" s="247" t="s">
        <v>30</v>
      </c>
      <c r="I26" s="257"/>
      <c r="L26" s="46"/>
    </row>
    <row r="27" spans="2:12" s="7" customFormat="1" ht="16.5" hidden="1" customHeight="1" x14ac:dyDescent="0.2">
      <c r="B27" s="118"/>
      <c r="E27" s="380" t="s">
        <v>1</v>
      </c>
      <c r="F27" s="380"/>
      <c r="G27" s="380"/>
      <c r="H27" s="380"/>
      <c r="I27" s="326"/>
      <c r="L27" s="118"/>
    </row>
    <row r="28" spans="2:12" s="1" customFormat="1" ht="6.95" hidden="1" customHeight="1" x14ac:dyDescent="0.2">
      <c r="B28" s="46"/>
      <c r="I28" s="257"/>
      <c r="L28" s="46"/>
    </row>
    <row r="29" spans="2:12" s="1" customFormat="1" ht="6.95" hidden="1" customHeight="1" x14ac:dyDescent="0.2">
      <c r="B29" s="46"/>
      <c r="D29" s="61"/>
      <c r="E29" s="61"/>
      <c r="F29" s="61"/>
      <c r="G29" s="61"/>
      <c r="H29" s="61"/>
      <c r="I29" s="325"/>
      <c r="J29" s="61"/>
      <c r="K29" s="61"/>
      <c r="L29" s="46"/>
    </row>
    <row r="30" spans="2:12" s="1" customFormat="1" ht="25.35" hidden="1" customHeight="1" x14ac:dyDescent="0.2">
      <c r="B30" s="46"/>
      <c r="D30" s="122" t="s">
        <v>31</v>
      </c>
      <c r="I30" s="257"/>
      <c r="J30" s="123">
        <f>ROUND(J120, 2)</f>
        <v>0</v>
      </c>
      <c r="L30" s="46"/>
    </row>
    <row r="31" spans="2:12" s="1" customFormat="1" ht="6.95" hidden="1" customHeight="1" x14ac:dyDescent="0.2">
      <c r="B31" s="46"/>
      <c r="D31" s="61"/>
      <c r="E31" s="61"/>
      <c r="F31" s="61"/>
      <c r="G31" s="61"/>
      <c r="H31" s="61"/>
      <c r="I31" s="325"/>
      <c r="J31" s="61"/>
      <c r="K31" s="61"/>
      <c r="L31" s="46"/>
    </row>
    <row r="32" spans="2:12" s="1" customFormat="1" ht="14.45" hidden="1" customHeight="1" x14ac:dyDescent="0.2">
      <c r="B32" s="46"/>
      <c r="F32" s="124" t="s">
        <v>33</v>
      </c>
      <c r="I32" s="125" t="s">
        <v>32</v>
      </c>
      <c r="J32" s="124" t="s">
        <v>34</v>
      </c>
      <c r="L32" s="46"/>
    </row>
    <row r="33" spans="2:12" s="1" customFormat="1" ht="14.45" hidden="1" customHeight="1" x14ac:dyDescent="0.2">
      <c r="B33" s="46"/>
      <c r="D33" s="126" t="s">
        <v>35</v>
      </c>
      <c r="E33" s="247" t="s">
        <v>36</v>
      </c>
      <c r="F33" s="121">
        <f>ROUND((SUM(BE120:BE214)),  2)</f>
        <v>0</v>
      </c>
      <c r="I33" s="127">
        <v>0.2</v>
      </c>
      <c r="J33" s="121">
        <f>ROUND(((SUM(BE120:BE214))*I33),  2)</f>
        <v>0</v>
      </c>
      <c r="L33" s="46"/>
    </row>
    <row r="34" spans="2:12" s="1" customFormat="1" ht="14.45" hidden="1" customHeight="1" x14ac:dyDescent="0.2">
      <c r="B34" s="46"/>
      <c r="E34" s="247" t="s">
        <v>37</v>
      </c>
      <c r="F34" s="121">
        <f>ROUND((SUM(BF120:BF214)),  2)</f>
        <v>0</v>
      </c>
      <c r="I34" s="127">
        <v>0.2</v>
      </c>
      <c r="J34" s="121">
        <f>ROUND(((SUM(BF120:BF214))*I34),  2)</f>
        <v>0</v>
      </c>
      <c r="L34" s="46"/>
    </row>
    <row r="35" spans="2:12" s="1" customFormat="1" ht="14.45" hidden="1" customHeight="1" x14ac:dyDescent="0.2">
      <c r="B35" s="46"/>
      <c r="E35" s="247" t="s">
        <v>38</v>
      </c>
      <c r="F35" s="121">
        <f>ROUND((SUM(BG120:BG214)),  2)</f>
        <v>0</v>
      </c>
      <c r="I35" s="127">
        <v>0.2</v>
      </c>
      <c r="J35" s="121">
        <f>0</f>
        <v>0</v>
      </c>
      <c r="L35" s="46"/>
    </row>
    <row r="36" spans="2:12" s="1" customFormat="1" ht="14.45" hidden="1" customHeight="1" x14ac:dyDescent="0.2">
      <c r="B36" s="46"/>
      <c r="E36" s="247" t="s">
        <v>39</v>
      </c>
      <c r="F36" s="121">
        <f>ROUND((SUM(BH120:BH214)),  2)</f>
        <v>0</v>
      </c>
      <c r="I36" s="127">
        <v>0.2</v>
      </c>
      <c r="J36" s="121">
        <f>0</f>
        <v>0</v>
      </c>
      <c r="L36" s="46"/>
    </row>
    <row r="37" spans="2:12" s="1" customFormat="1" ht="14.45" hidden="1" customHeight="1" x14ac:dyDescent="0.2">
      <c r="B37" s="46"/>
      <c r="E37" s="247" t="s">
        <v>40</v>
      </c>
      <c r="F37" s="121">
        <f>ROUND((SUM(BI120:BI214)),  2)</f>
        <v>0</v>
      </c>
      <c r="I37" s="127">
        <v>0</v>
      </c>
      <c r="J37" s="121">
        <f>0</f>
        <v>0</v>
      </c>
      <c r="L37" s="46"/>
    </row>
    <row r="38" spans="2:12" s="1" customFormat="1" ht="6.95" hidden="1" customHeight="1" x14ac:dyDescent="0.2">
      <c r="B38" s="46"/>
      <c r="I38" s="257"/>
      <c r="L38" s="46"/>
    </row>
    <row r="39" spans="2:12" s="1" customFormat="1" ht="25.35" hidden="1" customHeight="1" x14ac:dyDescent="0.2">
      <c r="B39" s="46"/>
      <c r="C39" s="315"/>
      <c r="D39" s="129" t="s">
        <v>41</v>
      </c>
      <c r="E39" s="324"/>
      <c r="F39" s="324"/>
      <c r="G39" s="131" t="s">
        <v>42</v>
      </c>
      <c r="H39" s="132" t="s">
        <v>43</v>
      </c>
      <c r="I39" s="323"/>
      <c r="J39" s="134">
        <f>SUM(J30:J37)</f>
        <v>0</v>
      </c>
      <c r="K39" s="322"/>
      <c r="L39" s="46"/>
    </row>
    <row r="40" spans="2:12" s="1" customFormat="1" ht="14.45" hidden="1" customHeight="1" x14ac:dyDescent="0.2">
      <c r="B40" s="46"/>
      <c r="I40" s="257"/>
      <c r="L40" s="46"/>
    </row>
    <row r="41" spans="2:12" ht="14.45" hidden="1" customHeight="1" x14ac:dyDescent="0.2">
      <c r="B41" s="16"/>
      <c r="L41" s="16"/>
    </row>
    <row r="42" spans="2:12" ht="14.45" hidden="1" customHeight="1" x14ac:dyDescent="0.2">
      <c r="B42" s="16"/>
      <c r="L42" s="16"/>
    </row>
    <row r="43" spans="2:12" ht="14.45" hidden="1" customHeight="1" x14ac:dyDescent="0.2">
      <c r="B43" s="16"/>
      <c r="L43" s="16"/>
    </row>
    <row r="44" spans="2:12" ht="14.45" hidden="1" customHeight="1" x14ac:dyDescent="0.2">
      <c r="B44" s="16"/>
      <c r="L44" s="16"/>
    </row>
    <row r="45" spans="2:12" ht="14.45" hidden="1" customHeight="1" x14ac:dyDescent="0.2">
      <c r="B45" s="16"/>
      <c r="L45" s="16"/>
    </row>
    <row r="46" spans="2:12" ht="14.45" hidden="1" customHeight="1" x14ac:dyDescent="0.2">
      <c r="B46" s="16"/>
      <c r="L46" s="16"/>
    </row>
    <row r="47" spans="2:12" ht="14.45" hidden="1" customHeight="1" x14ac:dyDescent="0.2">
      <c r="B47" s="16"/>
      <c r="L47" s="16"/>
    </row>
    <row r="48" spans="2:12" ht="14.45" hidden="1" customHeight="1" x14ac:dyDescent="0.2">
      <c r="B48" s="16"/>
      <c r="L48" s="16"/>
    </row>
    <row r="49" spans="2:12" ht="14.45" hidden="1" customHeight="1" x14ac:dyDescent="0.2">
      <c r="B49" s="16"/>
      <c r="L49" s="16"/>
    </row>
    <row r="50" spans="2:12" s="1" customFormat="1" ht="14.45" hidden="1" customHeight="1" x14ac:dyDescent="0.2">
      <c r="B50" s="46"/>
      <c r="D50" s="136" t="s">
        <v>44</v>
      </c>
      <c r="E50" s="137"/>
      <c r="F50" s="137"/>
      <c r="G50" s="136" t="s">
        <v>45</v>
      </c>
      <c r="H50" s="137"/>
      <c r="I50" s="138"/>
      <c r="J50" s="137"/>
      <c r="K50" s="137"/>
      <c r="L50" s="46"/>
    </row>
    <row r="51" spans="2:12" hidden="1" x14ac:dyDescent="0.2">
      <c r="B51" s="16"/>
      <c r="L51" s="16"/>
    </row>
    <row r="52" spans="2:12" hidden="1" x14ac:dyDescent="0.2">
      <c r="B52" s="16"/>
      <c r="L52" s="16"/>
    </row>
    <row r="53" spans="2:12" hidden="1" x14ac:dyDescent="0.2">
      <c r="B53" s="16"/>
      <c r="L53" s="16"/>
    </row>
    <row r="54" spans="2:12" hidden="1" x14ac:dyDescent="0.2">
      <c r="B54" s="16"/>
      <c r="L54" s="16"/>
    </row>
    <row r="55" spans="2:12" hidden="1" x14ac:dyDescent="0.2">
      <c r="B55" s="16"/>
      <c r="L55" s="16"/>
    </row>
    <row r="56" spans="2:12" hidden="1" x14ac:dyDescent="0.2">
      <c r="B56" s="16"/>
      <c r="L56" s="16"/>
    </row>
    <row r="57" spans="2:12" hidden="1" x14ac:dyDescent="0.2">
      <c r="B57" s="16"/>
      <c r="L57" s="16"/>
    </row>
    <row r="58" spans="2:12" hidden="1" x14ac:dyDescent="0.2">
      <c r="B58" s="16"/>
      <c r="L58" s="16"/>
    </row>
    <row r="59" spans="2:12" hidden="1" x14ac:dyDescent="0.2">
      <c r="B59" s="16"/>
      <c r="L59" s="16"/>
    </row>
    <row r="60" spans="2:12" hidden="1" x14ac:dyDescent="0.2">
      <c r="B60" s="16"/>
      <c r="L60" s="16"/>
    </row>
    <row r="61" spans="2:12" s="1" customFormat="1" ht="12.75" hidden="1" x14ac:dyDescent="0.2">
      <c r="B61" s="46"/>
      <c r="D61" s="139" t="s">
        <v>46</v>
      </c>
      <c r="E61" s="319"/>
      <c r="F61" s="141" t="s">
        <v>47</v>
      </c>
      <c r="G61" s="139" t="s">
        <v>46</v>
      </c>
      <c r="H61" s="319"/>
      <c r="I61" s="321"/>
      <c r="J61" s="320" t="s">
        <v>47</v>
      </c>
      <c r="K61" s="319"/>
      <c r="L61" s="46"/>
    </row>
    <row r="62" spans="2:12" hidden="1" x14ac:dyDescent="0.2">
      <c r="B62" s="16"/>
      <c r="L62" s="16"/>
    </row>
    <row r="63" spans="2:12" hidden="1" x14ac:dyDescent="0.2">
      <c r="B63" s="16"/>
      <c r="L63" s="16"/>
    </row>
    <row r="64" spans="2:12" hidden="1" x14ac:dyDescent="0.2">
      <c r="B64" s="16"/>
      <c r="L64" s="16"/>
    </row>
    <row r="65" spans="2:12" s="1" customFormat="1" ht="12.75" hidden="1" x14ac:dyDescent="0.2">
      <c r="B65" s="46"/>
      <c r="D65" s="136" t="s">
        <v>48</v>
      </c>
      <c r="E65" s="137"/>
      <c r="F65" s="137"/>
      <c r="G65" s="136" t="s">
        <v>49</v>
      </c>
      <c r="H65" s="137"/>
      <c r="I65" s="138"/>
      <c r="J65" s="137"/>
      <c r="K65" s="137"/>
      <c r="L65" s="46"/>
    </row>
    <row r="66" spans="2:12" hidden="1" x14ac:dyDescent="0.2">
      <c r="B66" s="16"/>
      <c r="L66" s="16"/>
    </row>
    <row r="67" spans="2:12" hidden="1" x14ac:dyDescent="0.2">
      <c r="B67" s="16"/>
      <c r="L67" s="16"/>
    </row>
    <row r="68" spans="2:12" hidden="1" x14ac:dyDescent="0.2">
      <c r="B68" s="16"/>
      <c r="L68" s="16"/>
    </row>
    <row r="69" spans="2:12" hidden="1" x14ac:dyDescent="0.2">
      <c r="B69" s="16"/>
      <c r="L69" s="16"/>
    </row>
    <row r="70" spans="2:12" hidden="1" x14ac:dyDescent="0.2">
      <c r="B70" s="16"/>
      <c r="L70" s="16"/>
    </row>
    <row r="71" spans="2:12" hidden="1" x14ac:dyDescent="0.2">
      <c r="B71" s="16"/>
      <c r="L71" s="16"/>
    </row>
    <row r="72" spans="2:12" hidden="1" x14ac:dyDescent="0.2">
      <c r="B72" s="16"/>
      <c r="L72" s="16"/>
    </row>
    <row r="73" spans="2:12" hidden="1" x14ac:dyDescent="0.2">
      <c r="B73" s="16"/>
      <c r="L73" s="16"/>
    </row>
    <row r="74" spans="2:12" hidden="1" x14ac:dyDescent="0.2">
      <c r="B74" s="16"/>
      <c r="L74" s="16"/>
    </row>
    <row r="75" spans="2:12" hidden="1" x14ac:dyDescent="0.2">
      <c r="B75" s="16"/>
      <c r="L75" s="16"/>
    </row>
    <row r="76" spans="2:12" s="1" customFormat="1" ht="12.75" hidden="1" x14ac:dyDescent="0.2">
      <c r="B76" s="46"/>
      <c r="D76" s="139" t="s">
        <v>46</v>
      </c>
      <c r="E76" s="319"/>
      <c r="F76" s="141" t="s">
        <v>47</v>
      </c>
      <c r="G76" s="139" t="s">
        <v>46</v>
      </c>
      <c r="H76" s="319"/>
      <c r="I76" s="321"/>
      <c r="J76" s="320" t="s">
        <v>47</v>
      </c>
      <c r="K76" s="319"/>
      <c r="L76" s="46"/>
    </row>
    <row r="77" spans="2:12" s="1" customFormat="1" ht="14.45" hidden="1" customHeight="1" x14ac:dyDescent="0.2">
      <c r="B77" s="252"/>
      <c r="C77" s="250"/>
      <c r="D77" s="250"/>
      <c r="E77" s="250"/>
      <c r="F77" s="250"/>
      <c r="G77" s="250"/>
      <c r="H77" s="250"/>
      <c r="I77" s="251"/>
      <c r="J77" s="250"/>
      <c r="K77" s="250"/>
      <c r="L77" s="46"/>
    </row>
    <row r="78" spans="2:12" hidden="1" x14ac:dyDescent="0.2"/>
    <row r="79" spans="2:12" hidden="1" x14ac:dyDescent="0.2"/>
    <row r="80" spans="2:12" hidden="1" x14ac:dyDescent="0.2"/>
    <row r="81" spans="2:47" s="1" customFormat="1" ht="6.95" hidden="1" customHeight="1" x14ac:dyDescent="0.2">
      <c r="B81" s="305"/>
      <c r="C81" s="303"/>
      <c r="D81" s="303"/>
      <c r="E81" s="303"/>
      <c r="F81" s="303"/>
      <c r="G81" s="303"/>
      <c r="H81" s="303"/>
      <c r="I81" s="304"/>
      <c r="J81" s="303"/>
      <c r="K81" s="303"/>
      <c r="L81" s="46"/>
    </row>
    <row r="82" spans="2:47" s="1" customFormat="1" ht="24.95" hidden="1" customHeight="1" x14ac:dyDescent="0.2">
      <c r="B82" s="46"/>
      <c r="C82" s="107" t="s">
        <v>95</v>
      </c>
      <c r="I82" s="257"/>
      <c r="L82" s="46"/>
    </row>
    <row r="83" spans="2:47" s="1" customFormat="1" ht="6.95" hidden="1" customHeight="1" x14ac:dyDescent="0.2">
      <c r="B83" s="46"/>
      <c r="I83" s="257"/>
      <c r="L83" s="46"/>
    </row>
    <row r="84" spans="2:47" s="1" customFormat="1" ht="12" hidden="1" customHeight="1" x14ac:dyDescent="0.2">
      <c r="B84" s="46"/>
      <c r="C84" s="247" t="s">
        <v>15</v>
      </c>
      <c r="I84" s="257"/>
      <c r="L84" s="46"/>
    </row>
    <row r="85" spans="2:47" s="1" customFormat="1" ht="23.25" hidden="1" customHeight="1" x14ac:dyDescent="0.2">
      <c r="B85" s="46"/>
      <c r="E85" s="374" t="str">
        <f>E7</f>
        <v>ŠDEU Starohájska 8, Bratislava 5</v>
      </c>
      <c r="F85" s="375"/>
      <c r="G85" s="375"/>
      <c r="H85" s="375"/>
      <c r="I85" s="257"/>
      <c r="L85" s="46"/>
    </row>
    <row r="86" spans="2:47" s="1" customFormat="1" ht="12" hidden="1" customHeight="1" x14ac:dyDescent="0.2">
      <c r="B86" s="46"/>
      <c r="C86" s="247" t="s">
        <v>91</v>
      </c>
      <c r="I86" s="257"/>
      <c r="L86" s="46"/>
    </row>
    <row r="87" spans="2:47" s="1" customFormat="1" ht="16.5" hidden="1" customHeight="1" x14ac:dyDescent="0.2">
      <c r="B87" s="46"/>
      <c r="E87" s="376" t="str">
        <f>E9</f>
        <v>03 - Prevádzkový rozvod silnoprúdu</v>
      </c>
      <c r="F87" s="381"/>
      <c r="G87" s="381"/>
      <c r="H87" s="381"/>
      <c r="I87" s="257"/>
      <c r="L87" s="46"/>
    </row>
    <row r="88" spans="2:47" s="1" customFormat="1" ht="6.95" hidden="1" customHeight="1" x14ac:dyDescent="0.2">
      <c r="B88" s="46"/>
      <c r="I88" s="257"/>
      <c r="L88" s="46"/>
    </row>
    <row r="89" spans="2:47" s="1" customFormat="1" ht="12" hidden="1" customHeight="1" x14ac:dyDescent="0.2">
      <c r="B89" s="46"/>
      <c r="C89" s="247" t="s">
        <v>18</v>
      </c>
      <c r="F89" s="111" t="str">
        <f>F12</f>
        <v>Bratislava</v>
      </c>
      <c r="I89" s="112" t="s">
        <v>20</v>
      </c>
      <c r="J89" s="302" t="str">
        <f>IF(J12="","",J12)</f>
        <v>15.8.2020</v>
      </c>
      <c r="L89" s="46"/>
    </row>
    <row r="90" spans="2:47" s="1" customFormat="1" ht="6.95" hidden="1" customHeight="1" x14ac:dyDescent="0.2">
      <c r="B90" s="46"/>
      <c r="I90" s="257"/>
      <c r="L90" s="46"/>
    </row>
    <row r="91" spans="2:47" s="1" customFormat="1" ht="15.2" hidden="1" customHeight="1" x14ac:dyDescent="0.2">
      <c r="B91" s="46"/>
      <c r="C91" s="247" t="s">
        <v>21</v>
      </c>
      <c r="F91" s="111">
        <f>E15</f>
        <v>0</v>
      </c>
      <c r="I91" s="112" t="s">
        <v>27</v>
      </c>
      <c r="J91" s="249">
        <f>E21</f>
        <v>0</v>
      </c>
      <c r="L91" s="46"/>
    </row>
    <row r="92" spans="2:47" s="1" customFormat="1" ht="15.2" hidden="1" customHeight="1" x14ac:dyDescent="0.2">
      <c r="B92" s="46"/>
      <c r="C92" s="247" t="s">
        <v>26</v>
      </c>
      <c r="F92" s="111" t="str">
        <f>IF(E18="","",E18)</f>
        <v/>
      </c>
      <c r="I92" s="112" t="s">
        <v>29</v>
      </c>
      <c r="J92" s="249">
        <f>E24</f>
        <v>0</v>
      </c>
      <c r="L92" s="46"/>
    </row>
    <row r="93" spans="2:47" s="1" customFormat="1" ht="10.35" hidden="1" customHeight="1" x14ac:dyDescent="0.2">
      <c r="B93" s="46"/>
      <c r="I93" s="257"/>
      <c r="L93" s="46"/>
    </row>
    <row r="94" spans="2:47" s="1" customFormat="1" ht="29.25" hidden="1" customHeight="1" x14ac:dyDescent="0.2">
      <c r="B94" s="46"/>
      <c r="C94" s="318" t="s">
        <v>96</v>
      </c>
      <c r="D94" s="315"/>
      <c r="E94" s="315"/>
      <c r="F94" s="315"/>
      <c r="G94" s="315"/>
      <c r="H94" s="315"/>
      <c r="I94" s="317"/>
      <c r="J94" s="316" t="s">
        <v>99</v>
      </c>
      <c r="K94" s="315"/>
      <c r="L94" s="46"/>
    </row>
    <row r="95" spans="2:47" s="1" customFormat="1" ht="10.35" hidden="1" customHeight="1" x14ac:dyDescent="0.2">
      <c r="B95" s="46"/>
      <c r="I95" s="257"/>
      <c r="L95" s="46"/>
    </row>
    <row r="96" spans="2:47" s="1" customFormat="1" ht="22.9" hidden="1" customHeight="1" x14ac:dyDescent="0.2">
      <c r="B96" s="46"/>
      <c r="C96" s="314" t="s">
        <v>100</v>
      </c>
      <c r="I96" s="257"/>
      <c r="J96" s="123">
        <f>J120</f>
        <v>0</v>
      </c>
      <c r="L96" s="46"/>
      <c r="AU96" s="253" t="s">
        <v>101</v>
      </c>
    </row>
    <row r="97" spans="2:12" s="8" customFormat="1" ht="24.95" hidden="1" customHeight="1" x14ac:dyDescent="0.2">
      <c r="B97" s="165"/>
      <c r="D97" s="309" t="s">
        <v>215</v>
      </c>
      <c r="E97" s="308"/>
      <c r="F97" s="308"/>
      <c r="G97" s="308"/>
      <c r="H97" s="308"/>
      <c r="I97" s="307"/>
      <c r="J97" s="306">
        <f>J121</f>
        <v>0</v>
      </c>
      <c r="L97" s="165"/>
    </row>
    <row r="98" spans="2:12" s="11" customFormat="1" ht="19.899999999999999" hidden="1" customHeight="1" x14ac:dyDescent="0.2">
      <c r="B98" s="244"/>
      <c r="D98" s="313" t="s">
        <v>216</v>
      </c>
      <c r="E98" s="312"/>
      <c r="F98" s="312"/>
      <c r="G98" s="312"/>
      <c r="H98" s="312"/>
      <c r="I98" s="311"/>
      <c r="J98" s="310">
        <f>J122</f>
        <v>0</v>
      </c>
      <c r="L98" s="244"/>
    </row>
    <row r="99" spans="2:12" s="11" customFormat="1" ht="19.899999999999999" hidden="1" customHeight="1" x14ac:dyDescent="0.2">
      <c r="B99" s="244"/>
      <c r="D99" s="313" t="s">
        <v>487</v>
      </c>
      <c r="E99" s="312"/>
      <c r="F99" s="312"/>
      <c r="G99" s="312"/>
      <c r="H99" s="312"/>
      <c r="I99" s="311"/>
      <c r="J99" s="310">
        <f>J179</f>
        <v>0</v>
      </c>
      <c r="L99" s="244"/>
    </row>
    <row r="100" spans="2:12" s="8" customFormat="1" ht="24.95" hidden="1" customHeight="1" x14ac:dyDescent="0.2">
      <c r="B100" s="165"/>
      <c r="D100" s="309" t="s">
        <v>103</v>
      </c>
      <c r="E100" s="308"/>
      <c r="F100" s="308"/>
      <c r="G100" s="308"/>
      <c r="H100" s="308"/>
      <c r="I100" s="307"/>
      <c r="J100" s="306">
        <f>J210</f>
        <v>0</v>
      </c>
      <c r="L100" s="165"/>
    </row>
    <row r="101" spans="2:12" s="1" customFormat="1" ht="21.75" hidden="1" customHeight="1" x14ac:dyDescent="0.2">
      <c r="B101" s="46"/>
      <c r="I101" s="257"/>
      <c r="L101" s="46"/>
    </row>
    <row r="102" spans="2:12" s="1" customFormat="1" ht="6.95" hidden="1" customHeight="1" x14ac:dyDescent="0.2">
      <c r="B102" s="252"/>
      <c r="C102" s="250"/>
      <c r="D102" s="250"/>
      <c r="E102" s="250"/>
      <c r="F102" s="250"/>
      <c r="G102" s="250"/>
      <c r="H102" s="250"/>
      <c r="I102" s="251"/>
      <c r="J102" s="250"/>
      <c r="K102" s="250"/>
      <c r="L102" s="46"/>
    </row>
    <row r="103" spans="2:12" hidden="1" x14ac:dyDescent="0.2"/>
    <row r="104" spans="2:12" hidden="1" x14ac:dyDescent="0.2"/>
    <row r="106" spans="2:12" s="1" customFormat="1" ht="6.95" customHeight="1" x14ac:dyDescent="0.2">
      <c r="B106" s="305"/>
      <c r="C106" s="303"/>
      <c r="D106" s="303"/>
      <c r="E106" s="303"/>
      <c r="F106" s="303"/>
      <c r="G106" s="303"/>
      <c r="H106" s="303"/>
      <c r="I106" s="304"/>
      <c r="J106" s="303"/>
      <c r="K106" s="303"/>
      <c r="L106" s="46"/>
    </row>
    <row r="107" spans="2:12" s="1" customFormat="1" ht="24.95" customHeight="1" x14ac:dyDescent="0.2">
      <c r="B107" s="46"/>
      <c r="C107" s="107" t="s">
        <v>105</v>
      </c>
      <c r="I107" s="257"/>
      <c r="L107" s="46"/>
    </row>
    <row r="108" spans="2:12" s="1" customFormat="1" ht="6.95" customHeight="1" x14ac:dyDescent="0.2">
      <c r="B108" s="46"/>
      <c r="I108" s="257"/>
      <c r="L108" s="46"/>
    </row>
    <row r="109" spans="2:12" s="1" customFormat="1" ht="12" customHeight="1" x14ac:dyDescent="0.2">
      <c r="B109" s="46"/>
      <c r="C109" s="247" t="s">
        <v>15</v>
      </c>
      <c r="I109" s="257"/>
      <c r="L109" s="46"/>
    </row>
    <row r="110" spans="2:12" s="1" customFormat="1" ht="23.25" customHeight="1" x14ac:dyDescent="0.2">
      <c r="B110" s="46"/>
      <c r="E110" s="374" t="str">
        <f>E7</f>
        <v>ŠDEU Starohájska 8, Bratislava 5</v>
      </c>
      <c r="F110" s="375"/>
      <c r="G110" s="375"/>
      <c r="H110" s="375"/>
      <c r="I110" s="257"/>
      <c r="L110" s="46"/>
    </row>
    <row r="111" spans="2:12" s="1" customFormat="1" ht="12" customHeight="1" x14ac:dyDescent="0.2">
      <c r="B111" s="46"/>
      <c r="C111" s="247" t="s">
        <v>91</v>
      </c>
      <c r="I111" s="257"/>
      <c r="L111" s="46"/>
    </row>
    <row r="112" spans="2:12" s="1" customFormat="1" ht="16.5" customHeight="1" x14ac:dyDescent="0.2">
      <c r="B112" s="46"/>
      <c r="E112" s="376" t="str">
        <f>E9</f>
        <v>03 - Prevádzkový rozvod silnoprúdu</v>
      </c>
      <c r="F112" s="381"/>
      <c r="G112" s="381"/>
      <c r="H112" s="381"/>
      <c r="I112" s="257"/>
      <c r="L112" s="46"/>
    </row>
    <row r="113" spans="2:65" s="1" customFormat="1" ht="6.95" customHeight="1" x14ac:dyDescent="0.2">
      <c r="B113" s="46"/>
      <c r="I113" s="257"/>
      <c r="L113" s="46"/>
    </row>
    <row r="114" spans="2:65" s="1" customFormat="1" ht="12" customHeight="1" x14ac:dyDescent="0.2">
      <c r="B114" s="46"/>
      <c r="C114" s="247" t="s">
        <v>18</v>
      </c>
      <c r="F114" s="111" t="str">
        <f>F12</f>
        <v>Bratislava</v>
      </c>
      <c r="I114" s="112" t="s">
        <v>20</v>
      </c>
      <c r="J114" s="302" t="str">
        <f>IF(J12="","",J12)</f>
        <v>15.8.2020</v>
      </c>
      <c r="L114" s="46"/>
    </row>
    <row r="115" spans="2:65" s="1" customFormat="1" ht="6.95" customHeight="1" x14ac:dyDescent="0.2">
      <c r="B115" s="46"/>
      <c r="I115" s="257"/>
      <c r="L115" s="46"/>
    </row>
    <row r="116" spans="2:65" s="1" customFormat="1" ht="15.2" customHeight="1" x14ac:dyDescent="0.2">
      <c r="B116" s="46"/>
      <c r="C116" s="247" t="s">
        <v>21</v>
      </c>
      <c r="F116" s="111">
        <f>E15</f>
        <v>0</v>
      </c>
      <c r="I116" s="112" t="s">
        <v>27</v>
      </c>
      <c r="J116" s="249">
        <f>E21</f>
        <v>0</v>
      </c>
      <c r="L116" s="46"/>
    </row>
    <row r="117" spans="2:65" s="1" customFormat="1" ht="15.2" customHeight="1" x14ac:dyDescent="0.2">
      <c r="B117" s="46"/>
      <c r="C117" s="247" t="s">
        <v>26</v>
      </c>
      <c r="F117" s="111" t="str">
        <f>IF(E18="","",E18)</f>
        <v/>
      </c>
      <c r="I117" s="112" t="s">
        <v>29</v>
      </c>
      <c r="J117" s="249">
        <f>E24</f>
        <v>0</v>
      </c>
      <c r="L117" s="46"/>
    </row>
    <row r="118" spans="2:65" s="1" customFormat="1" ht="10.35" customHeight="1" x14ac:dyDescent="0.2">
      <c r="B118" s="46"/>
      <c r="I118" s="257"/>
      <c r="L118" s="46"/>
    </row>
    <row r="119" spans="2:65" s="9" customFormat="1" ht="29.25" customHeight="1" x14ac:dyDescent="0.2">
      <c r="B119" s="176"/>
      <c r="C119" s="301" t="s">
        <v>106</v>
      </c>
      <c r="D119" s="300" t="s">
        <v>56</v>
      </c>
      <c r="E119" s="300" t="s">
        <v>52</v>
      </c>
      <c r="F119" s="300" t="s">
        <v>53</v>
      </c>
      <c r="G119" s="300" t="s">
        <v>107</v>
      </c>
      <c r="H119" s="300" t="s">
        <v>108</v>
      </c>
      <c r="I119" s="173" t="s">
        <v>112</v>
      </c>
      <c r="J119" s="299" t="s">
        <v>99</v>
      </c>
      <c r="K119" s="298" t="s">
        <v>111</v>
      </c>
      <c r="L119" s="176"/>
      <c r="M119" s="297" t="s">
        <v>1</v>
      </c>
      <c r="N119" s="296" t="s">
        <v>35</v>
      </c>
      <c r="O119" s="296" t="s">
        <v>115</v>
      </c>
      <c r="P119" s="296" t="s">
        <v>116</v>
      </c>
      <c r="Q119" s="296" t="s">
        <v>117</v>
      </c>
      <c r="R119" s="296" t="s">
        <v>118</v>
      </c>
      <c r="S119" s="296" t="s">
        <v>119</v>
      </c>
      <c r="T119" s="295" t="s">
        <v>120</v>
      </c>
    </row>
    <row r="120" spans="2:65" s="1" customFormat="1" ht="22.9" customHeight="1" x14ac:dyDescent="0.25">
      <c r="B120" s="46"/>
      <c r="C120" s="294" t="s">
        <v>100</v>
      </c>
      <c r="I120" s="257"/>
      <c r="J120" s="293">
        <f>BK120</f>
        <v>0</v>
      </c>
      <c r="L120" s="46"/>
      <c r="M120" s="292"/>
      <c r="N120" s="61"/>
      <c r="O120" s="61"/>
      <c r="P120" s="291">
        <f>P121+P210</f>
        <v>0</v>
      </c>
      <c r="Q120" s="61"/>
      <c r="R120" s="291">
        <f>R121+R210</f>
        <v>0.24504760000000003</v>
      </c>
      <c r="S120" s="61"/>
      <c r="T120" s="290">
        <f>T121+T210</f>
        <v>0</v>
      </c>
      <c r="AT120" s="253" t="s">
        <v>72</v>
      </c>
      <c r="AU120" s="253" t="s">
        <v>101</v>
      </c>
      <c r="BK120" s="182">
        <f>BK121+BK210</f>
        <v>0</v>
      </c>
    </row>
    <row r="121" spans="2:65" s="273" customFormat="1" ht="25.9" customHeight="1" x14ac:dyDescent="0.2">
      <c r="B121" s="277"/>
      <c r="D121" s="194" t="s">
        <v>72</v>
      </c>
      <c r="E121" s="280" t="s">
        <v>154</v>
      </c>
      <c r="F121" s="280" t="s">
        <v>227</v>
      </c>
      <c r="I121" s="279"/>
      <c r="J121" s="278">
        <f>BK121</f>
        <v>0</v>
      </c>
      <c r="L121" s="277"/>
      <c r="M121" s="276"/>
      <c r="P121" s="275">
        <f>P122+P179</f>
        <v>0</v>
      </c>
      <c r="R121" s="275">
        <f>R122+R179</f>
        <v>0.24504760000000003</v>
      </c>
      <c r="T121" s="274">
        <f>T122+T179</f>
        <v>0</v>
      </c>
      <c r="AR121" s="194" t="s">
        <v>123</v>
      </c>
      <c r="AT121" s="195" t="s">
        <v>72</v>
      </c>
      <c r="AU121" s="195" t="s">
        <v>73</v>
      </c>
      <c r="AY121" s="194" t="s">
        <v>124</v>
      </c>
      <c r="BK121" s="196">
        <f>BK122+BK179</f>
        <v>0</v>
      </c>
    </row>
    <row r="122" spans="2:65" s="273" customFormat="1" ht="22.9" customHeight="1" x14ac:dyDescent="0.2">
      <c r="B122" s="277"/>
      <c r="D122" s="194" t="s">
        <v>72</v>
      </c>
      <c r="E122" s="289" t="s">
        <v>121</v>
      </c>
      <c r="F122" s="289" t="s">
        <v>122</v>
      </c>
      <c r="I122" s="279"/>
      <c r="J122" s="288">
        <f>BK122</f>
        <v>0</v>
      </c>
      <c r="L122" s="277"/>
      <c r="M122" s="276"/>
      <c r="P122" s="275">
        <f>SUM(P123:P178)</f>
        <v>0</v>
      </c>
      <c r="R122" s="275">
        <f>SUM(R123:R178)</f>
        <v>5.62176E-2</v>
      </c>
      <c r="T122" s="274">
        <f>SUM(T123:T178)</f>
        <v>0</v>
      </c>
      <c r="AR122" s="194" t="s">
        <v>123</v>
      </c>
      <c r="AT122" s="195" t="s">
        <v>72</v>
      </c>
      <c r="AU122" s="195" t="s">
        <v>81</v>
      </c>
      <c r="AY122" s="194" t="s">
        <v>124</v>
      </c>
      <c r="BK122" s="196">
        <f>SUM(BK123:BK178)</f>
        <v>0</v>
      </c>
    </row>
    <row r="123" spans="2:65" s="1" customFormat="1" ht="21.75" customHeight="1" x14ac:dyDescent="0.2">
      <c r="B123" s="46"/>
      <c r="C123" s="270" t="s">
        <v>486</v>
      </c>
      <c r="D123" s="270" t="s">
        <v>126</v>
      </c>
      <c r="E123" s="269" t="s">
        <v>485</v>
      </c>
      <c r="F123" s="268" t="s">
        <v>484</v>
      </c>
      <c r="G123" s="267" t="s">
        <v>129</v>
      </c>
      <c r="H123" s="266">
        <v>58</v>
      </c>
      <c r="I123" s="201"/>
      <c r="J123" s="266">
        <f>ROUND(I123*H123,3)</f>
        <v>0</v>
      </c>
      <c r="K123" s="265"/>
      <c r="L123" s="46"/>
      <c r="M123" s="204" t="s">
        <v>1</v>
      </c>
      <c r="N123" s="264" t="s">
        <v>37</v>
      </c>
      <c r="P123" s="263">
        <f>O123*H123</f>
        <v>0</v>
      </c>
      <c r="Q123" s="263">
        <v>0</v>
      </c>
      <c r="R123" s="263">
        <f>Q123*H123</f>
        <v>0</v>
      </c>
      <c r="S123" s="263">
        <v>0</v>
      </c>
      <c r="T123" s="262">
        <f>S123*H123</f>
        <v>0</v>
      </c>
      <c r="AR123" s="209" t="s">
        <v>81</v>
      </c>
      <c r="AT123" s="209" t="s">
        <v>126</v>
      </c>
      <c r="AU123" s="209" t="s">
        <v>130</v>
      </c>
      <c r="AY123" s="253" t="s">
        <v>124</v>
      </c>
      <c r="BE123" s="261">
        <f>IF(N123="základná",J123,0)</f>
        <v>0</v>
      </c>
      <c r="BF123" s="261">
        <f>IF(N123="znížená",J123,0)</f>
        <v>0</v>
      </c>
      <c r="BG123" s="261">
        <f>IF(N123="zákl. prenesená",J123,0)</f>
        <v>0</v>
      </c>
      <c r="BH123" s="261">
        <f>IF(N123="zníž. prenesená",J123,0)</f>
        <v>0</v>
      </c>
      <c r="BI123" s="261">
        <f>IF(N123="nulová",J123,0)</f>
        <v>0</v>
      </c>
      <c r="BJ123" s="253" t="s">
        <v>130</v>
      </c>
      <c r="BK123" s="260">
        <f>ROUND(I123*H123,3)</f>
        <v>0</v>
      </c>
      <c r="BL123" s="253" t="s">
        <v>81</v>
      </c>
      <c r="BM123" s="209" t="s">
        <v>483</v>
      </c>
    </row>
    <row r="124" spans="2:65" s="1" customFormat="1" ht="19.5" x14ac:dyDescent="0.2">
      <c r="B124" s="46"/>
      <c r="D124" s="259" t="s">
        <v>132</v>
      </c>
      <c r="F124" s="258" t="s">
        <v>482</v>
      </c>
      <c r="I124" s="257"/>
      <c r="L124" s="46"/>
      <c r="M124" s="272"/>
      <c r="T124" s="271"/>
      <c r="AT124" s="253" t="s">
        <v>132</v>
      </c>
      <c r="AU124" s="253" t="s">
        <v>130</v>
      </c>
    </row>
    <row r="125" spans="2:65" s="1" customFormat="1" ht="21.75" customHeight="1" x14ac:dyDescent="0.2">
      <c r="B125" s="46"/>
      <c r="C125" s="270" t="s">
        <v>481</v>
      </c>
      <c r="D125" s="270" t="s">
        <v>126</v>
      </c>
      <c r="E125" s="269" t="s">
        <v>480</v>
      </c>
      <c r="F125" s="268" t="s">
        <v>479</v>
      </c>
      <c r="G125" s="267" t="s">
        <v>129</v>
      </c>
      <c r="H125" s="266">
        <v>10</v>
      </c>
      <c r="I125" s="201"/>
      <c r="J125" s="266">
        <f>ROUND(I125*H125,3)</f>
        <v>0</v>
      </c>
      <c r="K125" s="265"/>
      <c r="L125" s="46"/>
      <c r="M125" s="204" t="s">
        <v>1</v>
      </c>
      <c r="N125" s="264" t="s">
        <v>37</v>
      </c>
      <c r="P125" s="263">
        <f>O125*H125</f>
        <v>0</v>
      </c>
      <c r="Q125" s="263">
        <v>0</v>
      </c>
      <c r="R125" s="263">
        <f>Q125*H125</f>
        <v>0</v>
      </c>
      <c r="S125" s="263">
        <v>0</v>
      </c>
      <c r="T125" s="262">
        <f>S125*H125</f>
        <v>0</v>
      </c>
      <c r="AR125" s="209" t="s">
        <v>81</v>
      </c>
      <c r="AT125" s="209" t="s">
        <v>126</v>
      </c>
      <c r="AU125" s="209" t="s">
        <v>130</v>
      </c>
      <c r="AY125" s="253" t="s">
        <v>124</v>
      </c>
      <c r="BE125" s="261">
        <f>IF(N125="základná",J125,0)</f>
        <v>0</v>
      </c>
      <c r="BF125" s="261">
        <f>IF(N125="znížená",J125,0)</f>
        <v>0</v>
      </c>
      <c r="BG125" s="261">
        <f>IF(N125="zákl. prenesená",J125,0)</f>
        <v>0</v>
      </c>
      <c r="BH125" s="261">
        <f>IF(N125="zníž. prenesená",J125,0)</f>
        <v>0</v>
      </c>
      <c r="BI125" s="261">
        <f>IF(N125="nulová",J125,0)</f>
        <v>0</v>
      </c>
      <c r="BJ125" s="253" t="s">
        <v>130</v>
      </c>
      <c r="BK125" s="260">
        <f>ROUND(I125*H125,3)</f>
        <v>0</v>
      </c>
      <c r="BL125" s="253" t="s">
        <v>81</v>
      </c>
      <c r="BM125" s="209" t="s">
        <v>478</v>
      </c>
    </row>
    <row r="126" spans="2:65" s="1" customFormat="1" ht="19.5" x14ac:dyDescent="0.2">
      <c r="B126" s="46"/>
      <c r="D126" s="259" t="s">
        <v>132</v>
      </c>
      <c r="F126" s="258" t="s">
        <v>477</v>
      </c>
      <c r="I126" s="257"/>
      <c r="L126" s="46"/>
      <c r="M126" s="272"/>
      <c r="T126" s="271"/>
      <c r="AT126" s="253" t="s">
        <v>132</v>
      </c>
      <c r="AU126" s="253" t="s">
        <v>130</v>
      </c>
    </row>
    <row r="127" spans="2:65" s="1" customFormat="1" ht="21.75" customHeight="1" x14ac:dyDescent="0.2">
      <c r="B127" s="46"/>
      <c r="C127" s="270" t="s">
        <v>476</v>
      </c>
      <c r="D127" s="270" t="s">
        <v>126</v>
      </c>
      <c r="E127" s="269" t="s">
        <v>140</v>
      </c>
      <c r="F127" s="268" t="s">
        <v>141</v>
      </c>
      <c r="G127" s="267" t="s">
        <v>129</v>
      </c>
      <c r="H127" s="266">
        <v>4</v>
      </c>
      <c r="I127" s="201"/>
      <c r="J127" s="266">
        <f>ROUND(I127*H127,3)</f>
        <v>0</v>
      </c>
      <c r="K127" s="265"/>
      <c r="L127" s="46"/>
      <c r="M127" s="204" t="s">
        <v>1</v>
      </c>
      <c r="N127" s="264" t="s">
        <v>37</v>
      </c>
      <c r="P127" s="263">
        <f>O127*H127</f>
        <v>0</v>
      </c>
      <c r="Q127" s="263">
        <v>0</v>
      </c>
      <c r="R127" s="263">
        <f>Q127*H127</f>
        <v>0</v>
      </c>
      <c r="S127" s="263">
        <v>0</v>
      </c>
      <c r="T127" s="262">
        <f>S127*H127</f>
        <v>0</v>
      </c>
      <c r="AR127" s="209" t="s">
        <v>170</v>
      </c>
      <c r="AT127" s="209" t="s">
        <v>126</v>
      </c>
      <c r="AU127" s="209" t="s">
        <v>130</v>
      </c>
      <c r="AY127" s="253" t="s">
        <v>124</v>
      </c>
      <c r="BE127" s="261">
        <f>IF(N127="základná",J127,0)</f>
        <v>0</v>
      </c>
      <c r="BF127" s="261">
        <f>IF(N127="znížená",J127,0)</f>
        <v>0</v>
      </c>
      <c r="BG127" s="261">
        <f>IF(N127="zákl. prenesená",J127,0)</f>
        <v>0</v>
      </c>
      <c r="BH127" s="261">
        <f>IF(N127="zníž. prenesená",J127,0)</f>
        <v>0</v>
      </c>
      <c r="BI127" s="261">
        <f>IF(N127="nulová",J127,0)</f>
        <v>0</v>
      </c>
      <c r="BJ127" s="253" t="s">
        <v>130</v>
      </c>
      <c r="BK127" s="260">
        <f>ROUND(I127*H127,3)</f>
        <v>0</v>
      </c>
      <c r="BL127" s="253" t="s">
        <v>170</v>
      </c>
      <c r="BM127" s="209" t="s">
        <v>475</v>
      </c>
    </row>
    <row r="128" spans="2:65" s="1" customFormat="1" ht="19.5" x14ac:dyDescent="0.2">
      <c r="B128" s="46"/>
      <c r="D128" s="259" t="s">
        <v>132</v>
      </c>
      <c r="F128" s="258" t="s">
        <v>143</v>
      </c>
      <c r="I128" s="257"/>
      <c r="L128" s="46"/>
      <c r="M128" s="272"/>
      <c r="T128" s="271"/>
      <c r="AT128" s="253" t="s">
        <v>132</v>
      </c>
      <c r="AU128" s="253" t="s">
        <v>130</v>
      </c>
    </row>
    <row r="129" spans="2:65" s="1" customFormat="1" ht="21.75" customHeight="1" x14ac:dyDescent="0.2">
      <c r="B129" s="46"/>
      <c r="C129" s="270" t="s">
        <v>474</v>
      </c>
      <c r="D129" s="270" t="s">
        <v>126</v>
      </c>
      <c r="E129" s="269" t="s">
        <v>473</v>
      </c>
      <c r="F129" s="268" t="s">
        <v>472</v>
      </c>
      <c r="G129" s="267" t="s">
        <v>129</v>
      </c>
      <c r="H129" s="266">
        <v>4</v>
      </c>
      <c r="I129" s="201"/>
      <c r="J129" s="266">
        <f>ROUND(I129*H129,3)</f>
        <v>0</v>
      </c>
      <c r="K129" s="265"/>
      <c r="L129" s="46"/>
      <c r="M129" s="204" t="s">
        <v>1</v>
      </c>
      <c r="N129" s="264" t="s">
        <v>37</v>
      </c>
      <c r="P129" s="263">
        <f>O129*H129</f>
        <v>0</v>
      </c>
      <c r="Q129" s="263">
        <v>0</v>
      </c>
      <c r="R129" s="263">
        <f>Q129*H129</f>
        <v>0</v>
      </c>
      <c r="S129" s="263">
        <v>0</v>
      </c>
      <c r="T129" s="262">
        <f>S129*H129</f>
        <v>0</v>
      </c>
      <c r="AR129" s="209" t="s">
        <v>170</v>
      </c>
      <c r="AT129" s="209" t="s">
        <v>126</v>
      </c>
      <c r="AU129" s="209" t="s">
        <v>130</v>
      </c>
      <c r="AY129" s="253" t="s">
        <v>124</v>
      </c>
      <c r="BE129" s="261">
        <f>IF(N129="základná",J129,0)</f>
        <v>0</v>
      </c>
      <c r="BF129" s="261">
        <f>IF(N129="znížená",J129,0)</f>
        <v>0</v>
      </c>
      <c r="BG129" s="261">
        <f>IF(N129="zákl. prenesená",J129,0)</f>
        <v>0</v>
      </c>
      <c r="BH129" s="261">
        <f>IF(N129="zníž. prenesená",J129,0)</f>
        <v>0</v>
      </c>
      <c r="BI129" s="261">
        <f>IF(N129="nulová",J129,0)</f>
        <v>0</v>
      </c>
      <c r="BJ129" s="253" t="s">
        <v>130</v>
      </c>
      <c r="BK129" s="260">
        <f>ROUND(I129*H129,3)</f>
        <v>0</v>
      </c>
      <c r="BL129" s="253" t="s">
        <v>170</v>
      </c>
      <c r="BM129" s="209" t="s">
        <v>471</v>
      </c>
    </row>
    <row r="130" spans="2:65" s="1" customFormat="1" ht="19.5" x14ac:dyDescent="0.2">
      <c r="B130" s="46"/>
      <c r="D130" s="259" t="s">
        <v>132</v>
      </c>
      <c r="F130" s="258" t="s">
        <v>470</v>
      </c>
      <c r="I130" s="257"/>
      <c r="L130" s="46"/>
      <c r="M130" s="272"/>
      <c r="T130" s="271"/>
      <c r="AT130" s="253" t="s">
        <v>132</v>
      </c>
      <c r="AU130" s="253" t="s">
        <v>130</v>
      </c>
    </row>
    <row r="131" spans="2:65" s="1" customFormat="1" ht="21.75" customHeight="1" x14ac:dyDescent="0.2">
      <c r="B131" s="46"/>
      <c r="C131" s="270" t="s">
        <v>469</v>
      </c>
      <c r="D131" s="270" t="s">
        <v>126</v>
      </c>
      <c r="E131" s="269" t="s">
        <v>468</v>
      </c>
      <c r="F131" s="268" t="s">
        <v>467</v>
      </c>
      <c r="G131" s="267" t="s">
        <v>129</v>
      </c>
      <c r="H131" s="266">
        <v>3</v>
      </c>
      <c r="I131" s="201"/>
      <c r="J131" s="266">
        <f>ROUND(I131*H131,3)</f>
        <v>0</v>
      </c>
      <c r="K131" s="265"/>
      <c r="L131" s="46"/>
      <c r="M131" s="204" t="s">
        <v>1</v>
      </c>
      <c r="N131" s="264" t="s">
        <v>37</v>
      </c>
      <c r="P131" s="263">
        <f>O131*H131</f>
        <v>0</v>
      </c>
      <c r="Q131" s="263">
        <v>0</v>
      </c>
      <c r="R131" s="263">
        <f>Q131*H131</f>
        <v>0</v>
      </c>
      <c r="S131" s="263">
        <v>0</v>
      </c>
      <c r="T131" s="262">
        <f>S131*H131</f>
        <v>0</v>
      </c>
      <c r="AR131" s="209" t="s">
        <v>81</v>
      </c>
      <c r="AT131" s="209" t="s">
        <v>126</v>
      </c>
      <c r="AU131" s="209" t="s">
        <v>130</v>
      </c>
      <c r="AY131" s="253" t="s">
        <v>124</v>
      </c>
      <c r="BE131" s="261">
        <f>IF(N131="základná",J131,0)</f>
        <v>0</v>
      </c>
      <c r="BF131" s="261">
        <f>IF(N131="znížená",J131,0)</f>
        <v>0</v>
      </c>
      <c r="BG131" s="261">
        <f>IF(N131="zákl. prenesená",J131,0)</f>
        <v>0</v>
      </c>
      <c r="BH131" s="261">
        <f>IF(N131="zníž. prenesená",J131,0)</f>
        <v>0</v>
      </c>
      <c r="BI131" s="261">
        <f>IF(N131="nulová",J131,0)</f>
        <v>0</v>
      </c>
      <c r="BJ131" s="253" t="s">
        <v>130</v>
      </c>
      <c r="BK131" s="260">
        <f>ROUND(I131*H131,3)</f>
        <v>0</v>
      </c>
      <c r="BL131" s="253" t="s">
        <v>81</v>
      </c>
      <c r="BM131" s="209" t="s">
        <v>466</v>
      </c>
    </row>
    <row r="132" spans="2:65" s="1" customFormat="1" ht="19.5" x14ac:dyDescent="0.2">
      <c r="B132" s="46"/>
      <c r="D132" s="259" t="s">
        <v>132</v>
      </c>
      <c r="F132" s="258" t="s">
        <v>465</v>
      </c>
      <c r="I132" s="257"/>
      <c r="L132" s="46"/>
      <c r="M132" s="272"/>
      <c r="T132" s="271"/>
      <c r="AT132" s="253" t="s">
        <v>132</v>
      </c>
      <c r="AU132" s="253" t="s">
        <v>130</v>
      </c>
    </row>
    <row r="133" spans="2:65" s="1" customFormat="1" ht="21.75" customHeight="1" x14ac:dyDescent="0.2">
      <c r="B133" s="46"/>
      <c r="C133" s="287" t="s">
        <v>464</v>
      </c>
      <c r="D133" s="287" t="s">
        <v>154</v>
      </c>
      <c r="E133" s="286" t="s">
        <v>463</v>
      </c>
      <c r="F133" s="285" t="s">
        <v>461</v>
      </c>
      <c r="G133" s="284" t="s">
        <v>129</v>
      </c>
      <c r="H133" s="283">
        <v>3</v>
      </c>
      <c r="I133" s="220"/>
      <c r="J133" s="283">
        <f>ROUND(I133*H133,3)</f>
        <v>0</v>
      </c>
      <c r="K133" s="282"/>
      <c r="L133" s="224"/>
      <c r="M133" s="225" t="s">
        <v>1</v>
      </c>
      <c r="N133" s="281" t="s">
        <v>37</v>
      </c>
      <c r="P133" s="263">
        <f>O133*H133</f>
        <v>0</v>
      </c>
      <c r="Q133" s="263">
        <v>4.8700000000000002E-3</v>
      </c>
      <c r="R133" s="263">
        <f>Q133*H133</f>
        <v>1.4610000000000001E-2</v>
      </c>
      <c r="S133" s="263">
        <v>0</v>
      </c>
      <c r="T133" s="262">
        <f>S133*H133</f>
        <v>0</v>
      </c>
      <c r="AR133" s="209" t="s">
        <v>130</v>
      </c>
      <c r="AT133" s="209" t="s">
        <v>154</v>
      </c>
      <c r="AU133" s="209" t="s">
        <v>130</v>
      </c>
      <c r="AY133" s="253" t="s">
        <v>124</v>
      </c>
      <c r="BE133" s="261">
        <f>IF(N133="základná",J133,0)</f>
        <v>0</v>
      </c>
      <c r="BF133" s="261">
        <f>IF(N133="znížená",J133,0)</f>
        <v>0</v>
      </c>
      <c r="BG133" s="261">
        <f>IF(N133="zákl. prenesená",J133,0)</f>
        <v>0</v>
      </c>
      <c r="BH133" s="261">
        <f>IF(N133="zníž. prenesená",J133,0)</f>
        <v>0</v>
      </c>
      <c r="BI133" s="261">
        <f>IF(N133="nulová",J133,0)</f>
        <v>0</v>
      </c>
      <c r="BJ133" s="253" t="s">
        <v>130</v>
      </c>
      <c r="BK133" s="260">
        <f>ROUND(I133*H133,3)</f>
        <v>0</v>
      </c>
      <c r="BL133" s="253" t="s">
        <v>81</v>
      </c>
      <c r="BM133" s="209" t="s">
        <v>462</v>
      </c>
    </row>
    <row r="134" spans="2:65" s="1" customFormat="1" ht="19.5" x14ac:dyDescent="0.2">
      <c r="B134" s="46"/>
      <c r="D134" s="259" t="s">
        <v>132</v>
      </c>
      <c r="F134" s="258" t="s">
        <v>461</v>
      </c>
      <c r="I134" s="257"/>
      <c r="L134" s="46"/>
      <c r="M134" s="272"/>
      <c r="T134" s="271"/>
      <c r="AT134" s="253" t="s">
        <v>132</v>
      </c>
      <c r="AU134" s="253" t="s">
        <v>130</v>
      </c>
    </row>
    <row r="135" spans="2:65" s="1" customFormat="1" ht="16.5" customHeight="1" x14ac:dyDescent="0.2">
      <c r="B135" s="46"/>
      <c r="C135" s="270" t="s">
        <v>460</v>
      </c>
      <c r="D135" s="270" t="s">
        <v>126</v>
      </c>
      <c r="E135" s="269" t="s">
        <v>459</v>
      </c>
      <c r="F135" s="268" t="s">
        <v>458</v>
      </c>
      <c r="G135" s="267" t="s">
        <v>129</v>
      </c>
      <c r="H135" s="266">
        <v>1</v>
      </c>
      <c r="I135" s="201"/>
      <c r="J135" s="266">
        <f>ROUND(I135*H135,3)</f>
        <v>0</v>
      </c>
      <c r="K135" s="265"/>
      <c r="L135" s="46"/>
      <c r="M135" s="204" t="s">
        <v>1</v>
      </c>
      <c r="N135" s="264" t="s">
        <v>37</v>
      </c>
      <c r="P135" s="263">
        <f>O135*H135</f>
        <v>0</v>
      </c>
      <c r="Q135" s="263">
        <v>0</v>
      </c>
      <c r="R135" s="263">
        <f>Q135*H135</f>
        <v>0</v>
      </c>
      <c r="S135" s="263">
        <v>0</v>
      </c>
      <c r="T135" s="262">
        <f>S135*H135</f>
        <v>0</v>
      </c>
      <c r="AR135" s="209" t="s">
        <v>81</v>
      </c>
      <c r="AT135" s="209" t="s">
        <v>126</v>
      </c>
      <c r="AU135" s="209" t="s">
        <v>130</v>
      </c>
      <c r="AY135" s="253" t="s">
        <v>124</v>
      </c>
      <c r="BE135" s="261">
        <f>IF(N135="základná",J135,0)</f>
        <v>0</v>
      </c>
      <c r="BF135" s="261">
        <f>IF(N135="znížená",J135,0)</f>
        <v>0</v>
      </c>
      <c r="BG135" s="261">
        <f>IF(N135="zákl. prenesená",J135,0)</f>
        <v>0</v>
      </c>
      <c r="BH135" s="261">
        <f>IF(N135="zníž. prenesená",J135,0)</f>
        <v>0</v>
      </c>
      <c r="BI135" s="261">
        <f>IF(N135="nulová",J135,0)</f>
        <v>0</v>
      </c>
      <c r="BJ135" s="253" t="s">
        <v>130</v>
      </c>
      <c r="BK135" s="260">
        <f>ROUND(I135*H135,3)</f>
        <v>0</v>
      </c>
      <c r="BL135" s="253" t="s">
        <v>81</v>
      </c>
      <c r="BM135" s="209" t="s">
        <v>457</v>
      </c>
    </row>
    <row r="136" spans="2:65" s="1" customFormat="1" ht="19.5" x14ac:dyDescent="0.2">
      <c r="B136" s="46"/>
      <c r="D136" s="259" t="s">
        <v>132</v>
      </c>
      <c r="F136" s="258" t="s">
        <v>456</v>
      </c>
      <c r="I136" s="257"/>
      <c r="L136" s="46"/>
      <c r="M136" s="272"/>
      <c r="T136" s="271"/>
      <c r="AT136" s="253" t="s">
        <v>132</v>
      </c>
      <c r="AU136" s="253" t="s">
        <v>130</v>
      </c>
    </row>
    <row r="137" spans="2:65" s="1" customFormat="1" ht="16.5" customHeight="1" x14ac:dyDescent="0.2">
      <c r="B137" s="46"/>
      <c r="C137" s="287" t="s">
        <v>455</v>
      </c>
      <c r="D137" s="287" t="s">
        <v>154</v>
      </c>
      <c r="E137" s="286" t="s">
        <v>454</v>
      </c>
      <c r="F137" s="285" t="s">
        <v>452</v>
      </c>
      <c r="G137" s="284" t="s">
        <v>275</v>
      </c>
      <c r="H137" s="283">
        <v>1</v>
      </c>
      <c r="I137" s="220"/>
      <c r="J137" s="283">
        <f>ROUND(I137*H137,3)</f>
        <v>0</v>
      </c>
      <c r="K137" s="282"/>
      <c r="L137" s="224"/>
      <c r="M137" s="225" t="s">
        <v>1</v>
      </c>
      <c r="N137" s="281" t="s">
        <v>37</v>
      </c>
      <c r="P137" s="263">
        <f>O137*H137</f>
        <v>0</v>
      </c>
      <c r="Q137" s="263">
        <v>0</v>
      </c>
      <c r="R137" s="263">
        <f>Q137*H137</f>
        <v>0</v>
      </c>
      <c r="S137" s="263">
        <v>0</v>
      </c>
      <c r="T137" s="262">
        <f>S137*H137</f>
        <v>0</v>
      </c>
      <c r="AR137" s="209" t="s">
        <v>130</v>
      </c>
      <c r="AT137" s="209" t="s">
        <v>154</v>
      </c>
      <c r="AU137" s="209" t="s">
        <v>130</v>
      </c>
      <c r="AY137" s="253" t="s">
        <v>124</v>
      </c>
      <c r="BE137" s="261">
        <f>IF(N137="základná",J137,0)</f>
        <v>0</v>
      </c>
      <c r="BF137" s="261">
        <f>IF(N137="znížená",J137,0)</f>
        <v>0</v>
      </c>
      <c r="BG137" s="261">
        <f>IF(N137="zákl. prenesená",J137,0)</f>
        <v>0</v>
      </c>
      <c r="BH137" s="261">
        <f>IF(N137="zníž. prenesená",J137,0)</f>
        <v>0</v>
      </c>
      <c r="BI137" s="261">
        <f>IF(N137="nulová",J137,0)</f>
        <v>0</v>
      </c>
      <c r="BJ137" s="253" t="s">
        <v>130</v>
      </c>
      <c r="BK137" s="260">
        <f>ROUND(I137*H137,3)</f>
        <v>0</v>
      </c>
      <c r="BL137" s="253" t="s">
        <v>81</v>
      </c>
      <c r="BM137" s="209" t="s">
        <v>453</v>
      </c>
    </row>
    <row r="138" spans="2:65" s="1" customFormat="1" x14ac:dyDescent="0.2">
      <c r="B138" s="46"/>
      <c r="D138" s="259" t="s">
        <v>132</v>
      </c>
      <c r="F138" s="258" t="s">
        <v>452</v>
      </c>
      <c r="I138" s="257"/>
      <c r="L138" s="46"/>
      <c r="M138" s="272"/>
      <c r="T138" s="271"/>
      <c r="AT138" s="253" t="s">
        <v>132</v>
      </c>
      <c r="AU138" s="253" t="s">
        <v>130</v>
      </c>
    </row>
    <row r="139" spans="2:65" s="1" customFormat="1" ht="16.5" customHeight="1" x14ac:dyDescent="0.2">
      <c r="B139" s="46"/>
      <c r="C139" s="270" t="s">
        <v>232</v>
      </c>
      <c r="D139" s="270" t="s">
        <v>126</v>
      </c>
      <c r="E139" s="269" t="s">
        <v>451</v>
      </c>
      <c r="F139" s="268" t="s">
        <v>450</v>
      </c>
      <c r="G139" s="267" t="s">
        <v>129</v>
      </c>
      <c r="H139" s="266">
        <v>4</v>
      </c>
      <c r="I139" s="201"/>
      <c r="J139" s="266">
        <f>ROUND(I139*H139,3)</f>
        <v>0</v>
      </c>
      <c r="K139" s="265"/>
      <c r="L139" s="46"/>
      <c r="M139" s="204" t="s">
        <v>1</v>
      </c>
      <c r="N139" s="264" t="s">
        <v>37</v>
      </c>
      <c r="P139" s="263">
        <f>O139*H139</f>
        <v>0</v>
      </c>
      <c r="Q139" s="263">
        <v>0</v>
      </c>
      <c r="R139" s="263">
        <f>Q139*H139</f>
        <v>0</v>
      </c>
      <c r="S139" s="263">
        <v>0</v>
      </c>
      <c r="T139" s="262">
        <f>S139*H139</f>
        <v>0</v>
      </c>
      <c r="AR139" s="209" t="s">
        <v>81</v>
      </c>
      <c r="AT139" s="209" t="s">
        <v>126</v>
      </c>
      <c r="AU139" s="209" t="s">
        <v>130</v>
      </c>
      <c r="AY139" s="253" t="s">
        <v>124</v>
      </c>
      <c r="BE139" s="261">
        <f>IF(N139="základná",J139,0)</f>
        <v>0</v>
      </c>
      <c r="BF139" s="261">
        <f>IF(N139="znížená",J139,0)</f>
        <v>0</v>
      </c>
      <c r="BG139" s="261">
        <f>IF(N139="zákl. prenesená",J139,0)</f>
        <v>0</v>
      </c>
      <c r="BH139" s="261">
        <f>IF(N139="zníž. prenesená",J139,0)</f>
        <v>0</v>
      </c>
      <c r="BI139" s="261">
        <f>IF(N139="nulová",J139,0)</f>
        <v>0</v>
      </c>
      <c r="BJ139" s="253" t="s">
        <v>130</v>
      </c>
      <c r="BK139" s="260">
        <f>ROUND(I139*H139,3)</f>
        <v>0</v>
      </c>
      <c r="BL139" s="253" t="s">
        <v>81</v>
      </c>
      <c r="BM139" s="209" t="s">
        <v>449</v>
      </c>
    </row>
    <row r="140" spans="2:65" s="1" customFormat="1" x14ac:dyDescent="0.2">
      <c r="B140" s="46"/>
      <c r="D140" s="259" t="s">
        <v>132</v>
      </c>
      <c r="F140" s="258" t="s">
        <v>448</v>
      </c>
      <c r="I140" s="257"/>
      <c r="L140" s="46"/>
      <c r="M140" s="272"/>
      <c r="T140" s="271"/>
      <c r="AT140" s="253" t="s">
        <v>132</v>
      </c>
      <c r="AU140" s="253" t="s">
        <v>130</v>
      </c>
    </row>
    <row r="141" spans="2:65" s="1" customFormat="1" ht="21.75" customHeight="1" x14ac:dyDescent="0.2">
      <c r="B141" s="46"/>
      <c r="C141" s="287" t="s">
        <v>301</v>
      </c>
      <c r="D141" s="287" t="s">
        <v>154</v>
      </c>
      <c r="E141" s="286" t="s">
        <v>447</v>
      </c>
      <c r="F141" s="285" t="s">
        <v>446</v>
      </c>
      <c r="G141" s="284" t="s">
        <v>129</v>
      </c>
      <c r="H141" s="283">
        <v>4</v>
      </c>
      <c r="I141" s="220"/>
      <c r="J141" s="283">
        <f>ROUND(I141*H141,3)</f>
        <v>0</v>
      </c>
      <c r="K141" s="282"/>
      <c r="L141" s="224"/>
      <c r="M141" s="225" t="s">
        <v>1</v>
      </c>
      <c r="N141" s="281" t="s">
        <v>37</v>
      </c>
      <c r="P141" s="263">
        <f>O141*H141</f>
        <v>0</v>
      </c>
      <c r="Q141" s="263">
        <v>1E-4</v>
      </c>
      <c r="R141" s="263">
        <f>Q141*H141</f>
        <v>4.0000000000000002E-4</v>
      </c>
      <c r="S141" s="263">
        <v>0</v>
      </c>
      <c r="T141" s="262">
        <f>S141*H141</f>
        <v>0</v>
      </c>
      <c r="AR141" s="209" t="s">
        <v>130</v>
      </c>
      <c r="AT141" s="209" t="s">
        <v>154</v>
      </c>
      <c r="AU141" s="209" t="s">
        <v>130</v>
      </c>
      <c r="AY141" s="253" t="s">
        <v>124</v>
      </c>
      <c r="BE141" s="261">
        <f>IF(N141="základná",J141,0)</f>
        <v>0</v>
      </c>
      <c r="BF141" s="261">
        <f>IF(N141="znížená",J141,0)</f>
        <v>0</v>
      </c>
      <c r="BG141" s="261">
        <f>IF(N141="zákl. prenesená",J141,0)</f>
        <v>0</v>
      </c>
      <c r="BH141" s="261">
        <f>IF(N141="zníž. prenesená",J141,0)</f>
        <v>0</v>
      </c>
      <c r="BI141" s="261">
        <f>IF(N141="nulová",J141,0)</f>
        <v>0</v>
      </c>
      <c r="BJ141" s="253" t="s">
        <v>130</v>
      </c>
      <c r="BK141" s="260">
        <f>ROUND(I141*H141,3)</f>
        <v>0</v>
      </c>
      <c r="BL141" s="253" t="s">
        <v>81</v>
      </c>
      <c r="BM141" s="209" t="s">
        <v>445</v>
      </c>
    </row>
    <row r="142" spans="2:65" s="1" customFormat="1" ht="39" x14ac:dyDescent="0.2">
      <c r="B142" s="46"/>
      <c r="D142" s="259" t="s">
        <v>132</v>
      </c>
      <c r="F142" s="258" t="s">
        <v>444</v>
      </c>
      <c r="I142" s="257"/>
      <c r="L142" s="46"/>
      <c r="M142" s="272"/>
      <c r="T142" s="271"/>
      <c r="AT142" s="253" t="s">
        <v>132</v>
      </c>
      <c r="AU142" s="253" t="s">
        <v>130</v>
      </c>
    </row>
    <row r="143" spans="2:65" s="1" customFormat="1" ht="21.75" customHeight="1" x14ac:dyDescent="0.2">
      <c r="B143" s="46"/>
      <c r="C143" s="287" t="s">
        <v>237</v>
      </c>
      <c r="D143" s="287" t="s">
        <v>154</v>
      </c>
      <c r="E143" s="286" t="s">
        <v>443</v>
      </c>
      <c r="F143" s="285" t="s">
        <v>442</v>
      </c>
      <c r="G143" s="284" t="s">
        <v>129</v>
      </c>
      <c r="H143" s="283">
        <v>4</v>
      </c>
      <c r="I143" s="220"/>
      <c r="J143" s="283">
        <f>ROUND(I143*H143,3)</f>
        <v>0</v>
      </c>
      <c r="K143" s="282"/>
      <c r="L143" s="224"/>
      <c r="M143" s="225" t="s">
        <v>1</v>
      </c>
      <c r="N143" s="281" t="s">
        <v>37</v>
      </c>
      <c r="P143" s="263">
        <f>O143*H143</f>
        <v>0</v>
      </c>
      <c r="Q143" s="263">
        <v>3.0000000000000001E-5</v>
      </c>
      <c r="R143" s="263">
        <f>Q143*H143</f>
        <v>1.2E-4</v>
      </c>
      <c r="S143" s="263">
        <v>0</v>
      </c>
      <c r="T143" s="262">
        <f>S143*H143</f>
        <v>0</v>
      </c>
      <c r="AR143" s="209" t="s">
        <v>130</v>
      </c>
      <c r="AT143" s="209" t="s">
        <v>154</v>
      </c>
      <c r="AU143" s="209" t="s">
        <v>130</v>
      </c>
      <c r="AY143" s="253" t="s">
        <v>124</v>
      </c>
      <c r="BE143" s="261">
        <f>IF(N143="základná",J143,0)</f>
        <v>0</v>
      </c>
      <c r="BF143" s="261">
        <f>IF(N143="znížená",J143,0)</f>
        <v>0</v>
      </c>
      <c r="BG143" s="261">
        <f>IF(N143="zákl. prenesená",J143,0)</f>
        <v>0</v>
      </c>
      <c r="BH143" s="261">
        <f>IF(N143="zníž. prenesená",J143,0)</f>
        <v>0</v>
      </c>
      <c r="BI143" s="261">
        <f>IF(N143="nulová",J143,0)</f>
        <v>0</v>
      </c>
      <c r="BJ143" s="253" t="s">
        <v>130</v>
      </c>
      <c r="BK143" s="260">
        <f>ROUND(I143*H143,3)</f>
        <v>0</v>
      </c>
      <c r="BL143" s="253" t="s">
        <v>81</v>
      </c>
      <c r="BM143" s="209" t="s">
        <v>441</v>
      </c>
    </row>
    <row r="144" spans="2:65" s="1" customFormat="1" ht="29.25" x14ac:dyDescent="0.2">
      <c r="B144" s="46"/>
      <c r="D144" s="259" t="s">
        <v>132</v>
      </c>
      <c r="F144" s="258" t="s">
        <v>440</v>
      </c>
      <c r="I144" s="257"/>
      <c r="L144" s="46"/>
      <c r="M144" s="272"/>
      <c r="T144" s="271"/>
      <c r="AT144" s="253" t="s">
        <v>132</v>
      </c>
      <c r="AU144" s="253" t="s">
        <v>130</v>
      </c>
    </row>
    <row r="145" spans="2:65" s="1" customFormat="1" ht="16.5" customHeight="1" x14ac:dyDescent="0.2">
      <c r="B145" s="46"/>
      <c r="C145" s="270" t="s">
        <v>281</v>
      </c>
      <c r="D145" s="270" t="s">
        <v>126</v>
      </c>
      <c r="E145" s="269" t="s">
        <v>439</v>
      </c>
      <c r="F145" s="268" t="s">
        <v>438</v>
      </c>
      <c r="G145" s="267" t="s">
        <v>181</v>
      </c>
      <c r="H145" s="266">
        <v>42</v>
      </c>
      <c r="I145" s="201"/>
      <c r="J145" s="266">
        <f>ROUND(I145*H145,3)</f>
        <v>0</v>
      </c>
      <c r="K145" s="265"/>
      <c r="L145" s="46"/>
      <c r="M145" s="204" t="s">
        <v>1</v>
      </c>
      <c r="N145" s="264" t="s">
        <v>37</v>
      </c>
      <c r="P145" s="263">
        <f>O145*H145</f>
        <v>0</v>
      </c>
      <c r="Q145" s="263">
        <v>0</v>
      </c>
      <c r="R145" s="263">
        <f>Q145*H145</f>
        <v>0</v>
      </c>
      <c r="S145" s="263">
        <v>0</v>
      </c>
      <c r="T145" s="262">
        <f>S145*H145</f>
        <v>0</v>
      </c>
      <c r="AR145" s="209" t="s">
        <v>81</v>
      </c>
      <c r="AT145" s="209" t="s">
        <v>126</v>
      </c>
      <c r="AU145" s="209" t="s">
        <v>130</v>
      </c>
      <c r="AY145" s="253" t="s">
        <v>124</v>
      </c>
      <c r="BE145" s="261">
        <f>IF(N145="základná",J145,0)</f>
        <v>0</v>
      </c>
      <c r="BF145" s="261">
        <f>IF(N145="znížená",J145,0)</f>
        <v>0</v>
      </c>
      <c r="BG145" s="261">
        <f>IF(N145="zákl. prenesená",J145,0)</f>
        <v>0</v>
      </c>
      <c r="BH145" s="261">
        <f>IF(N145="zníž. prenesená",J145,0)</f>
        <v>0</v>
      </c>
      <c r="BI145" s="261">
        <f>IF(N145="nulová",J145,0)</f>
        <v>0</v>
      </c>
      <c r="BJ145" s="253" t="s">
        <v>130</v>
      </c>
      <c r="BK145" s="260">
        <f>ROUND(I145*H145,3)</f>
        <v>0</v>
      </c>
      <c r="BL145" s="253" t="s">
        <v>81</v>
      </c>
      <c r="BM145" s="209" t="s">
        <v>437</v>
      </c>
    </row>
    <row r="146" spans="2:65" s="1" customFormat="1" ht="19.5" x14ac:dyDescent="0.2">
      <c r="B146" s="46"/>
      <c r="D146" s="259" t="s">
        <v>132</v>
      </c>
      <c r="F146" s="258" t="s">
        <v>436</v>
      </c>
      <c r="I146" s="257"/>
      <c r="L146" s="46"/>
      <c r="M146" s="272"/>
      <c r="T146" s="271"/>
      <c r="AT146" s="253" t="s">
        <v>132</v>
      </c>
      <c r="AU146" s="253" t="s">
        <v>130</v>
      </c>
    </row>
    <row r="147" spans="2:65" s="1" customFormat="1" ht="16.5" customHeight="1" x14ac:dyDescent="0.2">
      <c r="B147" s="46"/>
      <c r="C147" s="287" t="s">
        <v>134</v>
      </c>
      <c r="D147" s="287" t="s">
        <v>154</v>
      </c>
      <c r="E147" s="286" t="s">
        <v>435</v>
      </c>
      <c r="F147" s="285" t="s">
        <v>433</v>
      </c>
      <c r="G147" s="284" t="s">
        <v>181</v>
      </c>
      <c r="H147" s="283">
        <v>12</v>
      </c>
      <c r="I147" s="220"/>
      <c r="J147" s="283">
        <f>ROUND(I147*H147,3)</f>
        <v>0</v>
      </c>
      <c r="K147" s="282"/>
      <c r="L147" s="224"/>
      <c r="M147" s="225" t="s">
        <v>1</v>
      </c>
      <c r="N147" s="281" t="s">
        <v>37</v>
      </c>
      <c r="P147" s="263">
        <f>O147*H147</f>
        <v>0</v>
      </c>
      <c r="Q147" s="263">
        <v>2.0000000000000001E-4</v>
      </c>
      <c r="R147" s="263">
        <f>Q147*H147</f>
        <v>2.4000000000000002E-3</v>
      </c>
      <c r="S147" s="263">
        <v>0</v>
      </c>
      <c r="T147" s="262">
        <f>S147*H147</f>
        <v>0</v>
      </c>
      <c r="AR147" s="209" t="s">
        <v>235</v>
      </c>
      <c r="AT147" s="209" t="s">
        <v>154</v>
      </c>
      <c r="AU147" s="209" t="s">
        <v>130</v>
      </c>
      <c r="AY147" s="253" t="s">
        <v>124</v>
      </c>
      <c r="BE147" s="261">
        <f>IF(N147="základná",J147,0)</f>
        <v>0</v>
      </c>
      <c r="BF147" s="261">
        <f>IF(N147="znížená",J147,0)</f>
        <v>0</v>
      </c>
      <c r="BG147" s="261">
        <f>IF(N147="zákl. prenesená",J147,0)</f>
        <v>0</v>
      </c>
      <c r="BH147" s="261">
        <f>IF(N147="zníž. prenesená",J147,0)</f>
        <v>0</v>
      </c>
      <c r="BI147" s="261">
        <f>IF(N147="nulová",J147,0)</f>
        <v>0</v>
      </c>
      <c r="BJ147" s="253" t="s">
        <v>130</v>
      </c>
      <c r="BK147" s="260">
        <f>ROUND(I147*H147,3)</f>
        <v>0</v>
      </c>
      <c r="BL147" s="253" t="s">
        <v>235</v>
      </c>
      <c r="BM147" s="209" t="s">
        <v>434</v>
      </c>
    </row>
    <row r="148" spans="2:65" s="1" customFormat="1" x14ac:dyDescent="0.2">
      <c r="B148" s="46"/>
      <c r="D148" s="259" t="s">
        <v>132</v>
      </c>
      <c r="F148" s="258" t="s">
        <v>433</v>
      </c>
      <c r="I148" s="257"/>
      <c r="L148" s="46"/>
      <c r="M148" s="272"/>
      <c r="T148" s="271"/>
      <c r="AT148" s="253" t="s">
        <v>132</v>
      </c>
      <c r="AU148" s="253" t="s">
        <v>130</v>
      </c>
    </row>
    <row r="149" spans="2:65" s="1" customFormat="1" ht="16.5" customHeight="1" x14ac:dyDescent="0.2">
      <c r="B149" s="46"/>
      <c r="C149" s="287" t="s">
        <v>258</v>
      </c>
      <c r="D149" s="287" t="s">
        <v>154</v>
      </c>
      <c r="E149" s="286" t="s">
        <v>432</v>
      </c>
      <c r="F149" s="285" t="s">
        <v>430</v>
      </c>
      <c r="G149" s="284" t="s">
        <v>181</v>
      </c>
      <c r="H149" s="283">
        <v>30</v>
      </c>
      <c r="I149" s="220"/>
      <c r="J149" s="283">
        <f>ROUND(I149*H149,3)</f>
        <v>0</v>
      </c>
      <c r="K149" s="282"/>
      <c r="L149" s="224"/>
      <c r="M149" s="225" t="s">
        <v>1</v>
      </c>
      <c r="N149" s="281" t="s">
        <v>37</v>
      </c>
      <c r="P149" s="263">
        <f>O149*H149</f>
        <v>0</v>
      </c>
      <c r="Q149" s="263">
        <v>8.0000000000000007E-5</v>
      </c>
      <c r="R149" s="263">
        <f>Q149*H149</f>
        <v>2.4000000000000002E-3</v>
      </c>
      <c r="S149" s="263">
        <v>0</v>
      </c>
      <c r="T149" s="262">
        <f>S149*H149</f>
        <v>0</v>
      </c>
      <c r="AR149" s="209" t="s">
        <v>130</v>
      </c>
      <c r="AT149" s="209" t="s">
        <v>154</v>
      </c>
      <c r="AU149" s="209" t="s">
        <v>130</v>
      </c>
      <c r="AY149" s="253" t="s">
        <v>124</v>
      </c>
      <c r="BE149" s="261">
        <f>IF(N149="základná",J149,0)</f>
        <v>0</v>
      </c>
      <c r="BF149" s="261">
        <f>IF(N149="znížená",J149,0)</f>
        <v>0</v>
      </c>
      <c r="BG149" s="261">
        <f>IF(N149="zákl. prenesená",J149,0)</f>
        <v>0</v>
      </c>
      <c r="BH149" s="261">
        <f>IF(N149="zníž. prenesená",J149,0)</f>
        <v>0</v>
      </c>
      <c r="BI149" s="261">
        <f>IF(N149="nulová",J149,0)</f>
        <v>0</v>
      </c>
      <c r="BJ149" s="253" t="s">
        <v>130</v>
      </c>
      <c r="BK149" s="260">
        <f>ROUND(I149*H149,3)</f>
        <v>0</v>
      </c>
      <c r="BL149" s="253" t="s">
        <v>81</v>
      </c>
      <c r="BM149" s="209" t="s">
        <v>431</v>
      </c>
    </row>
    <row r="150" spans="2:65" s="1" customFormat="1" x14ac:dyDescent="0.2">
      <c r="B150" s="46"/>
      <c r="D150" s="259" t="s">
        <v>132</v>
      </c>
      <c r="F150" s="258" t="s">
        <v>430</v>
      </c>
      <c r="I150" s="257"/>
      <c r="L150" s="46"/>
      <c r="M150" s="272"/>
      <c r="T150" s="271"/>
      <c r="AT150" s="253" t="s">
        <v>132</v>
      </c>
      <c r="AU150" s="253" t="s">
        <v>130</v>
      </c>
    </row>
    <row r="151" spans="2:65" s="1" customFormat="1" ht="21.75" customHeight="1" x14ac:dyDescent="0.2">
      <c r="B151" s="46"/>
      <c r="C151" s="270" t="s">
        <v>263</v>
      </c>
      <c r="D151" s="270" t="s">
        <v>126</v>
      </c>
      <c r="E151" s="269" t="s">
        <v>168</v>
      </c>
      <c r="F151" s="268" t="s">
        <v>169</v>
      </c>
      <c r="G151" s="267" t="s">
        <v>129</v>
      </c>
      <c r="H151" s="266">
        <v>24</v>
      </c>
      <c r="I151" s="201"/>
      <c r="J151" s="266">
        <f>ROUND(I151*H151,3)</f>
        <v>0</v>
      </c>
      <c r="K151" s="265"/>
      <c r="L151" s="46"/>
      <c r="M151" s="204" t="s">
        <v>1</v>
      </c>
      <c r="N151" s="264" t="s">
        <v>37</v>
      </c>
      <c r="P151" s="263">
        <f>O151*H151</f>
        <v>0</v>
      </c>
      <c r="Q151" s="263">
        <v>0</v>
      </c>
      <c r="R151" s="263">
        <f>Q151*H151</f>
        <v>0</v>
      </c>
      <c r="S151" s="263">
        <v>0</v>
      </c>
      <c r="T151" s="262">
        <f>S151*H151</f>
        <v>0</v>
      </c>
      <c r="AR151" s="209" t="s">
        <v>170</v>
      </c>
      <c r="AT151" s="209" t="s">
        <v>126</v>
      </c>
      <c r="AU151" s="209" t="s">
        <v>130</v>
      </c>
      <c r="AY151" s="253" t="s">
        <v>124</v>
      </c>
      <c r="BE151" s="261">
        <f>IF(N151="základná",J151,0)</f>
        <v>0</v>
      </c>
      <c r="BF151" s="261">
        <f>IF(N151="znížená",J151,0)</f>
        <v>0</v>
      </c>
      <c r="BG151" s="261">
        <f>IF(N151="zákl. prenesená",J151,0)</f>
        <v>0</v>
      </c>
      <c r="BH151" s="261">
        <f>IF(N151="zníž. prenesená",J151,0)</f>
        <v>0</v>
      </c>
      <c r="BI151" s="261">
        <f>IF(N151="nulová",J151,0)</f>
        <v>0</v>
      </c>
      <c r="BJ151" s="253" t="s">
        <v>130</v>
      </c>
      <c r="BK151" s="260">
        <f>ROUND(I151*H151,3)</f>
        <v>0</v>
      </c>
      <c r="BL151" s="253" t="s">
        <v>170</v>
      </c>
      <c r="BM151" s="209" t="s">
        <v>429</v>
      </c>
    </row>
    <row r="152" spans="2:65" s="1" customFormat="1" x14ac:dyDescent="0.2">
      <c r="B152" s="46"/>
      <c r="D152" s="259" t="s">
        <v>132</v>
      </c>
      <c r="F152" s="258" t="s">
        <v>169</v>
      </c>
      <c r="I152" s="257"/>
      <c r="L152" s="46"/>
      <c r="M152" s="272"/>
      <c r="T152" s="271"/>
      <c r="AT152" s="253" t="s">
        <v>132</v>
      </c>
      <c r="AU152" s="253" t="s">
        <v>130</v>
      </c>
    </row>
    <row r="153" spans="2:65" s="1" customFormat="1" ht="16.5" customHeight="1" x14ac:dyDescent="0.2">
      <c r="B153" s="46"/>
      <c r="C153" s="287" t="s">
        <v>178</v>
      </c>
      <c r="D153" s="287" t="s">
        <v>154</v>
      </c>
      <c r="E153" s="286" t="s">
        <v>173</v>
      </c>
      <c r="F153" s="285" t="s">
        <v>174</v>
      </c>
      <c r="G153" s="284" t="s">
        <v>129</v>
      </c>
      <c r="H153" s="283">
        <v>24</v>
      </c>
      <c r="I153" s="220"/>
      <c r="J153" s="283">
        <f>ROUND(I153*H153,3)</f>
        <v>0</v>
      </c>
      <c r="K153" s="282"/>
      <c r="L153" s="224"/>
      <c r="M153" s="225" t="s">
        <v>1</v>
      </c>
      <c r="N153" s="281" t="s">
        <v>37</v>
      </c>
      <c r="P153" s="263">
        <f>O153*H153</f>
        <v>0</v>
      </c>
      <c r="Q153" s="263">
        <v>1.0000000000000001E-5</v>
      </c>
      <c r="R153" s="263">
        <f>Q153*H153</f>
        <v>2.4000000000000003E-4</v>
      </c>
      <c r="S153" s="263">
        <v>0</v>
      </c>
      <c r="T153" s="262">
        <f>S153*H153</f>
        <v>0</v>
      </c>
      <c r="AR153" s="209" t="s">
        <v>175</v>
      </c>
      <c r="AT153" s="209" t="s">
        <v>154</v>
      </c>
      <c r="AU153" s="209" t="s">
        <v>130</v>
      </c>
      <c r="AY153" s="253" t="s">
        <v>124</v>
      </c>
      <c r="BE153" s="261">
        <f>IF(N153="základná",J153,0)</f>
        <v>0</v>
      </c>
      <c r="BF153" s="261">
        <f>IF(N153="znížená",J153,0)</f>
        <v>0</v>
      </c>
      <c r="BG153" s="261">
        <f>IF(N153="zákl. prenesená",J153,0)</f>
        <v>0</v>
      </c>
      <c r="BH153" s="261">
        <f>IF(N153="zníž. prenesená",J153,0)</f>
        <v>0</v>
      </c>
      <c r="BI153" s="261">
        <f>IF(N153="nulová",J153,0)</f>
        <v>0</v>
      </c>
      <c r="BJ153" s="253" t="s">
        <v>130</v>
      </c>
      <c r="BK153" s="260">
        <f>ROUND(I153*H153,3)</f>
        <v>0</v>
      </c>
      <c r="BL153" s="253" t="s">
        <v>170</v>
      </c>
      <c r="BM153" s="209" t="s">
        <v>428</v>
      </c>
    </row>
    <row r="154" spans="2:65" s="1" customFormat="1" ht="19.5" x14ac:dyDescent="0.2">
      <c r="B154" s="46"/>
      <c r="D154" s="259" t="s">
        <v>132</v>
      </c>
      <c r="F154" s="258" t="s">
        <v>177</v>
      </c>
      <c r="I154" s="257"/>
      <c r="L154" s="46"/>
      <c r="M154" s="272"/>
      <c r="T154" s="271"/>
      <c r="AT154" s="253" t="s">
        <v>132</v>
      </c>
      <c r="AU154" s="253" t="s">
        <v>130</v>
      </c>
    </row>
    <row r="155" spans="2:65" s="1" customFormat="1" ht="33" customHeight="1" x14ac:dyDescent="0.2">
      <c r="B155" s="46"/>
      <c r="C155" s="270" t="s">
        <v>184</v>
      </c>
      <c r="D155" s="270" t="s">
        <v>126</v>
      </c>
      <c r="E155" s="269" t="s">
        <v>427</v>
      </c>
      <c r="F155" s="268" t="s">
        <v>426</v>
      </c>
      <c r="G155" s="267" t="s">
        <v>129</v>
      </c>
      <c r="H155" s="266">
        <v>4</v>
      </c>
      <c r="I155" s="201"/>
      <c r="J155" s="266">
        <f>ROUND(I155*H155,3)</f>
        <v>0</v>
      </c>
      <c r="K155" s="265"/>
      <c r="L155" s="46"/>
      <c r="M155" s="204" t="s">
        <v>1</v>
      </c>
      <c r="N155" s="264" t="s">
        <v>37</v>
      </c>
      <c r="P155" s="263">
        <f>O155*H155</f>
        <v>0</v>
      </c>
      <c r="Q155" s="263">
        <v>0</v>
      </c>
      <c r="R155" s="263">
        <f>Q155*H155</f>
        <v>0</v>
      </c>
      <c r="S155" s="263">
        <v>0</v>
      </c>
      <c r="T155" s="262">
        <f>S155*H155</f>
        <v>0</v>
      </c>
      <c r="AR155" s="209" t="s">
        <v>81</v>
      </c>
      <c r="AT155" s="209" t="s">
        <v>126</v>
      </c>
      <c r="AU155" s="209" t="s">
        <v>130</v>
      </c>
      <c r="AY155" s="253" t="s">
        <v>124</v>
      </c>
      <c r="BE155" s="261">
        <f>IF(N155="základná",J155,0)</f>
        <v>0</v>
      </c>
      <c r="BF155" s="261">
        <f>IF(N155="znížená",J155,0)</f>
        <v>0</v>
      </c>
      <c r="BG155" s="261">
        <f>IF(N155="zákl. prenesená",J155,0)</f>
        <v>0</v>
      </c>
      <c r="BH155" s="261">
        <f>IF(N155="zníž. prenesená",J155,0)</f>
        <v>0</v>
      </c>
      <c r="BI155" s="261">
        <f>IF(N155="nulová",J155,0)</f>
        <v>0</v>
      </c>
      <c r="BJ155" s="253" t="s">
        <v>130</v>
      </c>
      <c r="BK155" s="260">
        <f>ROUND(I155*H155,3)</f>
        <v>0</v>
      </c>
      <c r="BL155" s="253" t="s">
        <v>81</v>
      </c>
      <c r="BM155" s="209" t="s">
        <v>425</v>
      </c>
    </row>
    <row r="156" spans="2:65" s="1" customFormat="1" ht="39" x14ac:dyDescent="0.2">
      <c r="B156" s="46"/>
      <c r="D156" s="259" t="s">
        <v>132</v>
      </c>
      <c r="F156" s="258" t="s">
        <v>424</v>
      </c>
      <c r="I156" s="257"/>
      <c r="L156" s="46"/>
      <c r="M156" s="272"/>
      <c r="T156" s="271"/>
      <c r="AT156" s="253" t="s">
        <v>132</v>
      </c>
      <c r="AU156" s="253" t="s">
        <v>130</v>
      </c>
    </row>
    <row r="157" spans="2:65" s="1" customFormat="1" ht="16.5" customHeight="1" x14ac:dyDescent="0.2">
      <c r="B157" s="46"/>
      <c r="C157" s="270" t="s">
        <v>144</v>
      </c>
      <c r="D157" s="270" t="s">
        <v>126</v>
      </c>
      <c r="E157" s="269" t="s">
        <v>423</v>
      </c>
      <c r="F157" s="268" t="s">
        <v>422</v>
      </c>
      <c r="G157" s="267" t="s">
        <v>181</v>
      </c>
      <c r="H157" s="266">
        <v>131</v>
      </c>
      <c r="I157" s="201"/>
      <c r="J157" s="266">
        <f>ROUND(I157*H157,3)</f>
        <v>0</v>
      </c>
      <c r="K157" s="265"/>
      <c r="L157" s="46"/>
      <c r="M157" s="204" t="s">
        <v>1</v>
      </c>
      <c r="N157" s="264" t="s">
        <v>37</v>
      </c>
      <c r="P157" s="263">
        <f>O157*H157</f>
        <v>0</v>
      </c>
      <c r="Q157" s="263">
        <v>0</v>
      </c>
      <c r="R157" s="263">
        <f>Q157*H157</f>
        <v>0</v>
      </c>
      <c r="S157" s="263">
        <v>0</v>
      </c>
      <c r="T157" s="262">
        <f>S157*H157</f>
        <v>0</v>
      </c>
      <c r="AR157" s="209" t="s">
        <v>81</v>
      </c>
      <c r="AT157" s="209" t="s">
        <v>126</v>
      </c>
      <c r="AU157" s="209" t="s">
        <v>130</v>
      </c>
      <c r="AY157" s="253" t="s">
        <v>124</v>
      </c>
      <c r="BE157" s="261">
        <f>IF(N157="základná",J157,0)</f>
        <v>0</v>
      </c>
      <c r="BF157" s="261">
        <f>IF(N157="znížená",J157,0)</f>
        <v>0</v>
      </c>
      <c r="BG157" s="261">
        <f>IF(N157="zákl. prenesená",J157,0)</f>
        <v>0</v>
      </c>
      <c r="BH157" s="261">
        <f>IF(N157="zníž. prenesená",J157,0)</f>
        <v>0</v>
      </c>
      <c r="BI157" s="261">
        <f>IF(N157="nulová",J157,0)</f>
        <v>0</v>
      </c>
      <c r="BJ157" s="253" t="s">
        <v>130</v>
      </c>
      <c r="BK157" s="260">
        <f>ROUND(I157*H157,3)</f>
        <v>0</v>
      </c>
      <c r="BL157" s="253" t="s">
        <v>81</v>
      </c>
      <c r="BM157" s="209" t="s">
        <v>421</v>
      </c>
    </row>
    <row r="158" spans="2:65" s="1" customFormat="1" x14ac:dyDescent="0.2">
      <c r="B158" s="46"/>
      <c r="D158" s="259" t="s">
        <v>132</v>
      </c>
      <c r="F158" s="258" t="s">
        <v>420</v>
      </c>
      <c r="I158" s="257"/>
      <c r="L158" s="46"/>
      <c r="M158" s="272"/>
      <c r="T158" s="271"/>
      <c r="AT158" s="253" t="s">
        <v>132</v>
      </c>
      <c r="AU158" s="253" t="s">
        <v>130</v>
      </c>
    </row>
    <row r="159" spans="2:65" s="1" customFormat="1" ht="16.5" customHeight="1" x14ac:dyDescent="0.2">
      <c r="B159" s="46"/>
      <c r="C159" s="287" t="s">
        <v>149</v>
      </c>
      <c r="D159" s="287" t="s">
        <v>154</v>
      </c>
      <c r="E159" s="286" t="s">
        <v>419</v>
      </c>
      <c r="F159" s="285" t="s">
        <v>417</v>
      </c>
      <c r="G159" s="284" t="s">
        <v>181</v>
      </c>
      <c r="H159" s="283">
        <v>131</v>
      </c>
      <c r="I159" s="220"/>
      <c r="J159" s="283">
        <f>ROUND(I159*H159,3)</f>
        <v>0</v>
      </c>
      <c r="K159" s="282"/>
      <c r="L159" s="224"/>
      <c r="M159" s="225" t="s">
        <v>1</v>
      </c>
      <c r="N159" s="281" t="s">
        <v>37</v>
      </c>
      <c r="P159" s="263">
        <f>O159*H159</f>
        <v>0</v>
      </c>
      <c r="Q159" s="263">
        <v>1.3999999999999999E-4</v>
      </c>
      <c r="R159" s="263">
        <f>Q159*H159</f>
        <v>1.8339999999999999E-2</v>
      </c>
      <c r="S159" s="263">
        <v>0</v>
      </c>
      <c r="T159" s="262">
        <f>S159*H159</f>
        <v>0</v>
      </c>
      <c r="AR159" s="209" t="s">
        <v>235</v>
      </c>
      <c r="AT159" s="209" t="s">
        <v>154</v>
      </c>
      <c r="AU159" s="209" t="s">
        <v>130</v>
      </c>
      <c r="AY159" s="253" t="s">
        <v>124</v>
      </c>
      <c r="BE159" s="261">
        <f>IF(N159="základná",J159,0)</f>
        <v>0</v>
      </c>
      <c r="BF159" s="261">
        <f>IF(N159="znížená",J159,0)</f>
        <v>0</v>
      </c>
      <c r="BG159" s="261">
        <f>IF(N159="zákl. prenesená",J159,0)</f>
        <v>0</v>
      </c>
      <c r="BH159" s="261">
        <f>IF(N159="zníž. prenesená",J159,0)</f>
        <v>0</v>
      </c>
      <c r="BI159" s="261">
        <f>IF(N159="nulová",J159,0)</f>
        <v>0</v>
      </c>
      <c r="BJ159" s="253" t="s">
        <v>130</v>
      </c>
      <c r="BK159" s="260">
        <f>ROUND(I159*H159,3)</f>
        <v>0</v>
      </c>
      <c r="BL159" s="253" t="s">
        <v>235</v>
      </c>
      <c r="BM159" s="209" t="s">
        <v>418</v>
      </c>
    </row>
    <row r="160" spans="2:65" s="1" customFormat="1" x14ac:dyDescent="0.2">
      <c r="B160" s="46"/>
      <c r="D160" s="259" t="s">
        <v>132</v>
      </c>
      <c r="F160" s="258" t="s">
        <v>417</v>
      </c>
      <c r="I160" s="257"/>
      <c r="L160" s="46"/>
      <c r="M160" s="272"/>
      <c r="T160" s="271"/>
      <c r="AT160" s="253" t="s">
        <v>132</v>
      </c>
      <c r="AU160" s="253" t="s">
        <v>130</v>
      </c>
    </row>
    <row r="161" spans="2:65" s="1" customFormat="1" ht="16.5" customHeight="1" x14ac:dyDescent="0.2">
      <c r="B161" s="46"/>
      <c r="C161" s="270" t="s">
        <v>163</v>
      </c>
      <c r="D161" s="270" t="s">
        <v>126</v>
      </c>
      <c r="E161" s="269" t="s">
        <v>416</v>
      </c>
      <c r="F161" s="268" t="s">
        <v>415</v>
      </c>
      <c r="G161" s="267" t="s">
        <v>181</v>
      </c>
      <c r="H161" s="266">
        <v>18</v>
      </c>
      <c r="I161" s="201"/>
      <c r="J161" s="266">
        <f>ROUND(I161*H161,3)</f>
        <v>0</v>
      </c>
      <c r="K161" s="265"/>
      <c r="L161" s="46"/>
      <c r="M161" s="204" t="s">
        <v>1</v>
      </c>
      <c r="N161" s="264" t="s">
        <v>37</v>
      </c>
      <c r="P161" s="263">
        <f>O161*H161</f>
        <v>0</v>
      </c>
      <c r="Q161" s="263">
        <v>0</v>
      </c>
      <c r="R161" s="263">
        <f>Q161*H161</f>
        <v>0</v>
      </c>
      <c r="S161" s="263">
        <v>0</v>
      </c>
      <c r="T161" s="262">
        <f>S161*H161</f>
        <v>0</v>
      </c>
      <c r="AR161" s="209" t="s">
        <v>81</v>
      </c>
      <c r="AT161" s="209" t="s">
        <v>126</v>
      </c>
      <c r="AU161" s="209" t="s">
        <v>130</v>
      </c>
      <c r="AY161" s="253" t="s">
        <v>124</v>
      </c>
      <c r="BE161" s="261">
        <f>IF(N161="základná",J161,0)</f>
        <v>0</v>
      </c>
      <c r="BF161" s="261">
        <f>IF(N161="znížená",J161,0)</f>
        <v>0</v>
      </c>
      <c r="BG161" s="261">
        <f>IF(N161="zákl. prenesená",J161,0)</f>
        <v>0</v>
      </c>
      <c r="BH161" s="261">
        <f>IF(N161="zníž. prenesená",J161,0)</f>
        <v>0</v>
      </c>
      <c r="BI161" s="261">
        <f>IF(N161="nulová",J161,0)</f>
        <v>0</v>
      </c>
      <c r="BJ161" s="253" t="s">
        <v>130</v>
      </c>
      <c r="BK161" s="260">
        <f>ROUND(I161*H161,3)</f>
        <v>0</v>
      </c>
      <c r="BL161" s="253" t="s">
        <v>81</v>
      </c>
      <c r="BM161" s="209" t="s">
        <v>414</v>
      </c>
    </row>
    <row r="162" spans="2:65" s="1" customFormat="1" x14ac:dyDescent="0.2">
      <c r="B162" s="46"/>
      <c r="D162" s="259" t="s">
        <v>132</v>
      </c>
      <c r="F162" s="258" t="s">
        <v>413</v>
      </c>
      <c r="I162" s="257"/>
      <c r="L162" s="46"/>
      <c r="M162" s="272"/>
      <c r="T162" s="271"/>
      <c r="AT162" s="253" t="s">
        <v>132</v>
      </c>
      <c r="AU162" s="253" t="s">
        <v>130</v>
      </c>
    </row>
    <row r="163" spans="2:65" s="1" customFormat="1" ht="16.5" customHeight="1" x14ac:dyDescent="0.2">
      <c r="B163" s="46"/>
      <c r="C163" s="287" t="s">
        <v>412</v>
      </c>
      <c r="D163" s="287" t="s">
        <v>154</v>
      </c>
      <c r="E163" s="286" t="s">
        <v>411</v>
      </c>
      <c r="F163" s="285" t="s">
        <v>409</v>
      </c>
      <c r="G163" s="284" t="s">
        <v>181</v>
      </c>
      <c r="H163" s="283">
        <v>18</v>
      </c>
      <c r="I163" s="220"/>
      <c r="J163" s="283">
        <f>ROUND(I163*H163,3)</f>
        <v>0</v>
      </c>
      <c r="K163" s="282"/>
      <c r="L163" s="224"/>
      <c r="M163" s="225" t="s">
        <v>1</v>
      </c>
      <c r="N163" s="281" t="s">
        <v>37</v>
      </c>
      <c r="P163" s="263">
        <f>O163*H163</f>
        <v>0</v>
      </c>
      <c r="Q163" s="263">
        <v>1.9000000000000001E-4</v>
      </c>
      <c r="R163" s="263">
        <f>Q163*H163</f>
        <v>3.4200000000000003E-3</v>
      </c>
      <c r="S163" s="263">
        <v>0</v>
      </c>
      <c r="T163" s="262">
        <f>S163*H163</f>
        <v>0</v>
      </c>
      <c r="AR163" s="209" t="s">
        <v>235</v>
      </c>
      <c r="AT163" s="209" t="s">
        <v>154</v>
      </c>
      <c r="AU163" s="209" t="s">
        <v>130</v>
      </c>
      <c r="AY163" s="253" t="s">
        <v>124</v>
      </c>
      <c r="BE163" s="261">
        <f>IF(N163="základná",J163,0)</f>
        <v>0</v>
      </c>
      <c r="BF163" s="261">
        <f>IF(N163="znížená",J163,0)</f>
        <v>0</v>
      </c>
      <c r="BG163" s="261">
        <f>IF(N163="zákl. prenesená",J163,0)</f>
        <v>0</v>
      </c>
      <c r="BH163" s="261">
        <f>IF(N163="zníž. prenesená",J163,0)</f>
        <v>0</v>
      </c>
      <c r="BI163" s="261">
        <f>IF(N163="nulová",J163,0)</f>
        <v>0</v>
      </c>
      <c r="BJ163" s="253" t="s">
        <v>130</v>
      </c>
      <c r="BK163" s="260">
        <f>ROUND(I163*H163,3)</f>
        <v>0</v>
      </c>
      <c r="BL163" s="253" t="s">
        <v>235</v>
      </c>
      <c r="BM163" s="209" t="s">
        <v>410</v>
      </c>
    </row>
    <row r="164" spans="2:65" s="1" customFormat="1" x14ac:dyDescent="0.2">
      <c r="B164" s="46"/>
      <c r="D164" s="259" t="s">
        <v>132</v>
      </c>
      <c r="F164" s="258" t="s">
        <v>409</v>
      </c>
      <c r="I164" s="257"/>
      <c r="L164" s="46"/>
      <c r="M164" s="272"/>
      <c r="T164" s="271"/>
      <c r="AT164" s="253" t="s">
        <v>132</v>
      </c>
      <c r="AU164" s="253" t="s">
        <v>130</v>
      </c>
    </row>
    <row r="165" spans="2:65" s="1" customFormat="1" ht="16.5" customHeight="1" x14ac:dyDescent="0.2">
      <c r="B165" s="46"/>
      <c r="C165" s="270" t="s">
        <v>408</v>
      </c>
      <c r="D165" s="270" t="s">
        <v>126</v>
      </c>
      <c r="E165" s="269" t="s">
        <v>407</v>
      </c>
      <c r="F165" s="268" t="s">
        <v>406</v>
      </c>
      <c r="G165" s="267" t="s">
        <v>181</v>
      </c>
      <c r="H165" s="266">
        <v>11</v>
      </c>
      <c r="I165" s="201"/>
      <c r="J165" s="266">
        <f>ROUND(I165*H165,3)</f>
        <v>0</v>
      </c>
      <c r="K165" s="265"/>
      <c r="L165" s="46"/>
      <c r="M165" s="204" t="s">
        <v>1</v>
      </c>
      <c r="N165" s="264" t="s">
        <v>37</v>
      </c>
      <c r="P165" s="263">
        <f>O165*H165</f>
        <v>0</v>
      </c>
      <c r="Q165" s="263">
        <v>0</v>
      </c>
      <c r="R165" s="263">
        <f>Q165*H165</f>
        <v>0</v>
      </c>
      <c r="S165" s="263">
        <v>0</v>
      </c>
      <c r="T165" s="262">
        <f>S165*H165</f>
        <v>0</v>
      </c>
      <c r="AR165" s="209" t="s">
        <v>81</v>
      </c>
      <c r="AT165" s="209" t="s">
        <v>126</v>
      </c>
      <c r="AU165" s="209" t="s">
        <v>130</v>
      </c>
      <c r="AY165" s="253" t="s">
        <v>124</v>
      </c>
      <c r="BE165" s="261">
        <f>IF(N165="základná",J165,0)</f>
        <v>0</v>
      </c>
      <c r="BF165" s="261">
        <f>IF(N165="znížená",J165,0)</f>
        <v>0</v>
      </c>
      <c r="BG165" s="261">
        <f>IF(N165="zákl. prenesená",J165,0)</f>
        <v>0</v>
      </c>
      <c r="BH165" s="261">
        <f>IF(N165="zníž. prenesená",J165,0)</f>
        <v>0</v>
      </c>
      <c r="BI165" s="261">
        <f>IF(N165="nulová",J165,0)</f>
        <v>0</v>
      </c>
      <c r="BJ165" s="253" t="s">
        <v>130</v>
      </c>
      <c r="BK165" s="260">
        <f>ROUND(I165*H165,3)</f>
        <v>0</v>
      </c>
      <c r="BL165" s="253" t="s">
        <v>81</v>
      </c>
      <c r="BM165" s="209" t="s">
        <v>405</v>
      </c>
    </row>
    <row r="166" spans="2:65" s="1" customFormat="1" x14ac:dyDescent="0.2">
      <c r="B166" s="46"/>
      <c r="D166" s="259" t="s">
        <v>132</v>
      </c>
      <c r="F166" s="258" t="s">
        <v>404</v>
      </c>
      <c r="I166" s="257"/>
      <c r="L166" s="46"/>
      <c r="M166" s="272"/>
      <c r="T166" s="271"/>
      <c r="AT166" s="253" t="s">
        <v>132</v>
      </c>
      <c r="AU166" s="253" t="s">
        <v>130</v>
      </c>
    </row>
    <row r="167" spans="2:65" s="1" customFormat="1" ht="16.5" customHeight="1" x14ac:dyDescent="0.2">
      <c r="B167" s="46"/>
      <c r="C167" s="287" t="s">
        <v>403</v>
      </c>
      <c r="D167" s="287" t="s">
        <v>154</v>
      </c>
      <c r="E167" s="286" t="s">
        <v>402</v>
      </c>
      <c r="F167" s="285" t="s">
        <v>400</v>
      </c>
      <c r="G167" s="284" t="s">
        <v>181</v>
      </c>
      <c r="H167" s="283">
        <v>11</v>
      </c>
      <c r="I167" s="220"/>
      <c r="J167" s="283">
        <f>ROUND(I167*H167,3)</f>
        <v>0</v>
      </c>
      <c r="K167" s="282"/>
      <c r="L167" s="224"/>
      <c r="M167" s="225" t="s">
        <v>1</v>
      </c>
      <c r="N167" s="281" t="s">
        <v>37</v>
      </c>
      <c r="P167" s="263">
        <f>O167*H167</f>
        <v>0</v>
      </c>
      <c r="Q167" s="263">
        <v>1.6000000000000001E-4</v>
      </c>
      <c r="R167" s="263">
        <f>Q167*H167</f>
        <v>1.7600000000000001E-3</v>
      </c>
      <c r="S167" s="263">
        <v>0</v>
      </c>
      <c r="T167" s="262">
        <f>S167*H167</f>
        <v>0</v>
      </c>
      <c r="AR167" s="209" t="s">
        <v>235</v>
      </c>
      <c r="AT167" s="209" t="s">
        <v>154</v>
      </c>
      <c r="AU167" s="209" t="s">
        <v>130</v>
      </c>
      <c r="AY167" s="253" t="s">
        <v>124</v>
      </c>
      <c r="BE167" s="261">
        <f>IF(N167="základná",J167,0)</f>
        <v>0</v>
      </c>
      <c r="BF167" s="261">
        <f>IF(N167="znížená",J167,0)</f>
        <v>0</v>
      </c>
      <c r="BG167" s="261">
        <f>IF(N167="zákl. prenesená",J167,0)</f>
        <v>0</v>
      </c>
      <c r="BH167" s="261">
        <f>IF(N167="zníž. prenesená",J167,0)</f>
        <v>0</v>
      </c>
      <c r="BI167" s="261">
        <f>IF(N167="nulová",J167,0)</f>
        <v>0</v>
      </c>
      <c r="BJ167" s="253" t="s">
        <v>130</v>
      </c>
      <c r="BK167" s="260">
        <f>ROUND(I167*H167,3)</f>
        <v>0</v>
      </c>
      <c r="BL167" s="253" t="s">
        <v>235</v>
      </c>
      <c r="BM167" s="209" t="s">
        <v>401</v>
      </c>
    </row>
    <row r="168" spans="2:65" s="1" customFormat="1" x14ac:dyDescent="0.2">
      <c r="B168" s="46"/>
      <c r="D168" s="259" t="s">
        <v>132</v>
      </c>
      <c r="F168" s="258" t="s">
        <v>400</v>
      </c>
      <c r="I168" s="257"/>
      <c r="L168" s="46"/>
      <c r="M168" s="272"/>
      <c r="T168" s="271"/>
      <c r="AT168" s="253" t="s">
        <v>132</v>
      </c>
      <c r="AU168" s="253" t="s">
        <v>130</v>
      </c>
    </row>
    <row r="169" spans="2:65" s="1" customFormat="1" ht="16.5" customHeight="1" x14ac:dyDescent="0.2">
      <c r="B169" s="46"/>
      <c r="C169" s="270" t="s">
        <v>399</v>
      </c>
      <c r="D169" s="270" t="s">
        <v>126</v>
      </c>
      <c r="E169" s="269" t="s">
        <v>398</v>
      </c>
      <c r="F169" s="268" t="s">
        <v>397</v>
      </c>
      <c r="G169" s="267" t="s">
        <v>181</v>
      </c>
      <c r="H169" s="266">
        <v>26</v>
      </c>
      <c r="I169" s="201"/>
      <c r="J169" s="266">
        <f>ROUND(I169*H169,3)</f>
        <v>0</v>
      </c>
      <c r="K169" s="265"/>
      <c r="L169" s="46"/>
      <c r="M169" s="204" t="s">
        <v>1</v>
      </c>
      <c r="N169" s="264" t="s">
        <v>37</v>
      </c>
      <c r="P169" s="263">
        <f>O169*H169</f>
        <v>0</v>
      </c>
      <c r="Q169" s="263">
        <v>0</v>
      </c>
      <c r="R169" s="263">
        <f>Q169*H169</f>
        <v>0</v>
      </c>
      <c r="S169" s="263">
        <v>0</v>
      </c>
      <c r="T169" s="262">
        <f>S169*H169</f>
        <v>0</v>
      </c>
      <c r="AR169" s="209" t="s">
        <v>81</v>
      </c>
      <c r="AT169" s="209" t="s">
        <v>126</v>
      </c>
      <c r="AU169" s="209" t="s">
        <v>130</v>
      </c>
      <c r="AY169" s="253" t="s">
        <v>124</v>
      </c>
      <c r="BE169" s="261">
        <f>IF(N169="základná",J169,0)</f>
        <v>0</v>
      </c>
      <c r="BF169" s="261">
        <f>IF(N169="znížená",J169,0)</f>
        <v>0</v>
      </c>
      <c r="BG169" s="261">
        <f>IF(N169="zákl. prenesená",J169,0)</f>
        <v>0</v>
      </c>
      <c r="BH169" s="261">
        <f>IF(N169="zníž. prenesená",J169,0)</f>
        <v>0</v>
      </c>
      <c r="BI169" s="261">
        <f>IF(N169="nulová",J169,0)</f>
        <v>0</v>
      </c>
      <c r="BJ169" s="253" t="s">
        <v>130</v>
      </c>
      <c r="BK169" s="260">
        <f>ROUND(I169*H169,3)</f>
        <v>0</v>
      </c>
      <c r="BL169" s="253" t="s">
        <v>81</v>
      </c>
      <c r="BM169" s="209" t="s">
        <v>396</v>
      </c>
    </row>
    <row r="170" spans="2:65" s="1" customFormat="1" x14ac:dyDescent="0.2">
      <c r="B170" s="46"/>
      <c r="D170" s="259" t="s">
        <v>132</v>
      </c>
      <c r="F170" s="258" t="s">
        <v>395</v>
      </c>
      <c r="I170" s="257"/>
      <c r="L170" s="46"/>
      <c r="M170" s="272"/>
      <c r="T170" s="271"/>
      <c r="AT170" s="253" t="s">
        <v>132</v>
      </c>
      <c r="AU170" s="253" t="s">
        <v>130</v>
      </c>
    </row>
    <row r="171" spans="2:65" s="1" customFormat="1" ht="16.5" customHeight="1" x14ac:dyDescent="0.2">
      <c r="B171" s="46"/>
      <c r="C171" s="287" t="s">
        <v>394</v>
      </c>
      <c r="D171" s="287" t="s">
        <v>154</v>
      </c>
      <c r="E171" s="286" t="s">
        <v>393</v>
      </c>
      <c r="F171" s="285" t="s">
        <v>391</v>
      </c>
      <c r="G171" s="284" t="s">
        <v>181</v>
      </c>
      <c r="H171" s="283">
        <v>26</v>
      </c>
      <c r="I171" s="220"/>
      <c r="J171" s="283">
        <f>ROUND(I171*H171,3)</f>
        <v>0</v>
      </c>
      <c r="K171" s="282"/>
      <c r="L171" s="224"/>
      <c r="M171" s="225" t="s">
        <v>1</v>
      </c>
      <c r="N171" s="281" t="s">
        <v>37</v>
      </c>
      <c r="P171" s="263">
        <f>O171*H171</f>
        <v>0</v>
      </c>
      <c r="Q171" s="263">
        <v>4.8000000000000001E-4</v>
      </c>
      <c r="R171" s="263">
        <f>Q171*H171</f>
        <v>1.248E-2</v>
      </c>
      <c r="S171" s="263">
        <v>0</v>
      </c>
      <c r="T171" s="262">
        <f>S171*H171</f>
        <v>0</v>
      </c>
      <c r="AR171" s="209" t="s">
        <v>235</v>
      </c>
      <c r="AT171" s="209" t="s">
        <v>154</v>
      </c>
      <c r="AU171" s="209" t="s">
        <v>130</v>
      </c>
      <c r="AY171" s="253" t="s">
        <v>124</v>
      </c>
      <c r="BE171" s="261">
        <f>IF(N171="základná",J171,0)</f>
        <v>0</v>
      </c>
      <c r="BF171" s="261">
        <f>IF(N171="znížená",J171,0)</f>
        <v>0</v>
      </c>
      <c r="BG171" s="261">
        <f>IF(N171="zákl. prenesená",J171,0)</f>
        <v>0</v>
      </c>
      <c r="BH171" s="261">
        <f>IF(N171="zníž. prenesená",J171,0)</f>
        <v>0</v>
      </c>
      <c r="BI171" s="261">
        <f>IF(N171="nulová",J171,0)</f>
        <v>0</v>
      </c>
      <c r="BJ171" s="253" t="s">
        <v>130</v>
      </c>
      <c r="BK171" s="260">
        <f>ROUND(I171*H171,3)</f>
        <v>0</v>
      </c>
      <c r="BL171" s="253" t="s">
        <v>235</v>
      </c>
      <c r="BM171" s="209" t="s">
        <v>392</v>
      </c>
    </row>
    <row r="172" spans="2:65" s="1" customFormat="1" x14ac:dyDescent="0.2">
      <c r="B172" s="46"/>
      <c r="D172" s="259" t="s">
        <v>132</v>
      </c>
      <c r="F172" s="258" t="s">
        <v>391</v>
      </c>
      <c r="I172" s="257"/>
      <c r="L172" s="46"/>
      <c r="M172" s="272"/>
      <c r="T172" s="271"/>
      <c r="AT172" s="253" t="s">
        <v>132</v>
      </c>
      <c r="AU172" s="253" t="s">
        <v>130</v>
      </c>
    </row>
    <row r="173" spans="2:65" s="1" customFormat="1" ht="21.75" customHeight="1" x14ac:dyDescent="0.2">
      <c r="B173" s="46"/>
      <c r="C173" s="270" t="s">
        <v>390</v>
      </c>
      <c r="D173" s="270" t="s">
        <v>126</v>
      </c>
      <c r="E173" s="269" t="s">
        <v>268</v>
      </c>
      <c r="F173" s="268" t="s">
        <v>269</v>
      </c>
      <c r="G173" s="267" t="s">
        <v>270</v>
      </c>
      <c r="H173" s="201">
        <v>3</v>
      </c>
      <c r="I173" s="201"/>
      <c r="J173" s="266">
        <f>ROUND(I173*H173,3)</f>
        <v>0</v>
      </c>
      <c r="K173" s="265"/>
      <c r="L173" s="46"/>
      <c r="M173" s="204" t="s">
        <v>1</v>
      </c>
      <c r="N173" s="264" t="s">
        <v>37</v>
      </c>
      <c r="P173" s="263">
        <f>O173*H173</f>
        <v>0</v>
      </c>
      <c r="Q173" s="263">
        <v>0</v>
      </c>
      <c r="R173" s="263">
        <f>Q173*H173</f>
        <v>0</v>
      </c>
      <c r="S173" s="263">
        <v>0</v>
      </c>
      <c r="T173" s="262">
        <f>S173*H173</f>
        <v>0</v>
      </c>
      <c r="AR173" s="209" t="s">
        <v>81</v>
      </c>
      <c r="AT173" s="209" t="s">
        <v>126</v>
      </c>
      <c r="AU173" s="209" t="s">
        <v>130</v>
      </c>
      <c r="AY173" s="253" t="s">
        <v>124</v>
      </c>
      <c r="BE173" s="261">
        <f>IF(N173="základná",J173,0)</f>
        <v>0</v>
      </c>
      <c r="BF173" s="261">
        <f>IF(N173="znížená",J173,0)</f>
        <v>0</v>
      </c>
      <c r="BG173" s="261">
        <f>IF(N173="zákl. prenesená",J173,0)</f>
        <v>0</v>
      </c>
      <c r="BH173" s="261">
        <f>IF(N173="zníž. prenesená",J173,0)</f>
        <v>0</v>
      </c>
      <c r="BI173" s="261">
        <f>IF(N173="nulová",J173,0)</f>
        <v>0</v>
      </c>
      <c r="BJ173" s="253" t="s">
        <v>130</v>
      </c>
      <c r="BK173" s="260">
        <f>ROUND(I173*H173,3)</f>
        <v>0</v>
      </c>
      <c r="BL173" s="253" t="s">
        <v>81</v>
      </c>
      <c r="BM173" s="209" t="s">
        <v>389</v>
      </c>
    </row>
    <row r="174" spans="2:65" s="1" customFormat="1" ht="19.5" x14ac:dyDescent="0.2">
      <c r="B174" s="46"/>
      <c r="D174" s="259" t="s">
        <v>132</v>
      </c>
      <c r="F174" s="258" t="s">
        <v>269</v>
      </c>
      <c r="I174" s="257"/>
      <c r="L174" s="46"/>
      <c r="M174" s="272"/>
      <c r="T174" s="271"/>
      <c r="AT174" s="253" t="s">
        <v>132</v>
      </c>
      <c r="AU174" s="253" t="s">
        <v>130</v>
      </c>
    </row>
    <row r="175" spans="2:65" s="1" customFormat="1" ht="16.5" customHeight="1" x14ac:dyDescent="0.2">
      <c r="B175" s="46"/>
      <c r="C175" s="287" t="s">
        <v>388</v>
      </c>
      <c r="D175" s="287" t="s">
        <v>154</v>
      </c>
      <c r="E175" s="286" t="s">
        <v>250</v>
      </c>
      <c r="F175" s="285" t="s">
        <v>251</v>
      </c>
      <c r="G175" s="284" t="s">
        <v>191</v>
      </c>
      <c r="H175" s="283">
        <v>1.19</v>
      </c>
      <c r="I175" s="220"/>
      <c r="J175" s="283">
        <f>ROUND(I175*H175,3)</f>
        <v>0</v>
      </c>
      <c r="K175" s="282"/>
      <c r="L175" s="224"/>
      <c r="M175" s="225" t="s">
        <v>1</v>
      </c>
      <c r="N175" s="281" t="s">
        <v>37</v>
      </c>
      <c r="P175" s="263">
        <f>O175*H175</f>
        <v>0</v>
      </c>
      <c r="Q175" s="263">
        <v>4.0000000000000003E-5</v>
      </c>
      <c r="R175" s="263">
        <f>Q175*H175</f>
        <v>4.7600000000000005E-5</v>
      </c>
      <c r="S175" s="263">
        <v>0</v>
      </c>
      <c r="T175" s="262">
        <f>S175*H175</f>
        <v>0</v>
      </c>
      <c r="AR175" s="209" t="s">
        <v>130</v>
      </c>
      <c r="AT175" s="209" t="s">
        <v>154</v>
      </c>
      <c r="AU175" s="209" t="s">
        <v>130</v>
      </c>
      <c r="AY175" s="253" t="s">
        <v>124</v>
      </c>
      <c r="BE175" s="261">
        <f>IF(N175="základná",J175,0)</f>
        <v>0</v>
      </c>
      <c r="BF175" s="261">
        <f>IF(N175="znížená",J175,0)</f>
        <v>0</v>
      </c>
      <c r="BG175" s="261">
        <f>IF(N175="zákl. prenesená",J175,0)</f>
        <v>0</v>
      </c>
      <c r="BH175" s="261">
        <f>IF(N175="zníž. prenesená",J175,0)</f>
        <v>0</v>
      </c>
      <c r="BI175" s="261">
        <f>IF(N175="nulová",J175,0)</f>
        <v>0</v>
      </c>
      <c r="BJ175" s="253" t="s">
        <v>130</v>
      </c>
      <c r="BK175" s="260">
        <f>ROUND(I175*H175,3)</f>
        <v>0</v>
      </c>
      <c r="BL175" s="253" t="s">
        <v>81</v>
      </c>
      <c r="BM175" s="209" t="s">
        <v>387</v>
      </c>
    </row>
    <row r="176" spans="2:65" s="1" customFormat="1" ht="19.5" x14ac:dyDescent="0.2">
      <c r="B176" s="46"/>
      <c r="D176" s="259" t="s">
        <v>132</v>
      </c>
      <c r="F176" s="258" t="s">
        <v>253</v>
      </c>
      <c r="I176" s="257"/>
      <c r="L176" s="46"/>
      <c r="M176" s="272"/>
      <c r="T176" s="271"/>
      <c r="AT176" s="253" t="s">
        <v>132</v>
      </c>
      <c r="AU176" s="253" t="s">
        <v>130</v>
      </c>
    </row>
    <row r="177" spans="2:65" s="1" customFormat="1" ht="16.5" customHeight="1" x14ac:dyDescent="0.2">
      <c r="B177" s="46"/>
      <c r="C177" s="287" t="s">
        <v>386</v>
      </c>
      <c r="D177" s="287" t="s">
        <v>154</v>
      </c>
      <c r="E177" s="286" t="s">
        <v>255</v>
      </c>
      <c r="F177" s="285" t="s">
        <v>193</v>
      </c>
      <c r="G177" s="284" t="s">
        <v>191</v>
      </c>
      <c r="H177" s="283">
        <v>2.2599999999999998</v>
      </c>
      <c r="I177" s="220"/>
      <c r="J177" s="283">
        <f>ROUND(I177*H177,3)</f>
        <v>0</v>
      </c>
      <c r="K177" s="282"/>
      <c r="L177" s="224"/>
      <c r="M177" s="225" t="s">
        <v>1</v>
      </c>
      <c r="N177" s="281" t="s">
        <v>37</v>
      </c>
      <c r="P177" s="263">
        <f>O177*H177</f>
        <v>0</v>
      </c>
      <c r="Q177" s="263">
        <v>0</v>
      </c>
      <c r="R177" s="263">
        <f>Q177*H177</f>
        <v>0</v>
      </c>
      <c r="S177" s="263">
        <v>0</v>
      </c>
      <c r="T177" s="262">
        <f>S177*H177</f>
        <v>0</v>
      </c>
      <c r="AR177" s="209" t="s">
        <v>130</v>
      </c>
      <c r="AT177" s="209" t="s">
        <v>154</v>
      </c>
      <c r="AU177" s="209" t="s">
        <v>130</v>
      </c>
      <c r="AY177" s="253" t="s">
        <v>124</v>
      </c>
      <c r="BE177" s="261">
        <f>IF(N177="základná",J177,0)</f>
        <v>0</v>
      </c>
      <c r="BF177" s="261">
        <f>IF(N177="znížená",J177,0)</f>
        <v>0</v>
      </c>
      <c r="BG177" s="261">
        <f>IF(N177="zákl. prenesená",J177,0)</f>
        <v>0</v>
      </c>
      <c r="BH177" s="261">
        <f>IF(N177="zníž. prenesená",J177,0)</f>
        <v>0</v>
      </c>
      <c r="BI177" s="261">
        <f>IF(N177="nulová",J177,0)</f>
        <v>0</v>
      </c>
      <c r="BJ177" s="253" t="s">
        <v>130</v>
      </c>
      <c r="BK177" s="260">
        <f>ROUND(I177*H177,3)</f>
        <v>0</v>
      </c>
      <c r="BL177" s="253" t="s">
        <v>81</v>
      </c>
      <c r="BM177" s="209" t="s">
        <v>385</v>
      </c>
    </row>
    <row r="178" spans="2:65" s="1" customFormat="1" x14ac:dyDescent="0.2">
      <c r="B178" s="46"/>
      <c r="D178" s="259" t="s">
        <v>132</v>
      </c>
      <c r="F178" s="258" t="s">
        <v>257</v>
      </c>
      <c r="I178" s="257"/>
      <c r="L178" s="46"/>
      <c r="M178" s="272"/>
      <c r="T178" s="271"/>
      <c r="AT178" s="253" t="s">
        <v>132</v>
      </c>
      <c r="AU178" s="253" t="s">
        <v>130</v>
      </c>
    </row>
    <row r="179" spans="2:65" s="273" customFormat="1" ht="22.9" customHeight="1" x14ac:dyDescent="0.2">
      <c r="B179" s="277"/>
      <c r="D179" s="194" t="s">
        <v>72</v>
      </c>
      <c r="E179" s="289" t="s">
        <v>384</v>
      </c>
      <c r="F179" s="289" t="s">
        <v>383</v>
      </c>
      <c r="I179" s="279"/>
      <c r="J179" s="288">
        <f>BK179</f>
        <v>0</v>
      </c>
      <c r="L179" s="277"/>
      <c r="M179" s="276"/>
      <c r="P179" s="275">
        <f>SUM(P180:P209)</f>
        <v>0</v>
      </c>
      <c r="R179" s="275">
        <f>SUM(R180:R209)</f>
        <v>0.18883000000000003</v>
      </c>
      <c r="T179" s="274">
        <f>SUM(T180:T209)</f>
        <v>0</v>
      </c>
      <c r="AR179" s="194" t="s">
        <v>123</v>
      </c>
      <c r="AT179" s="195" t="s">
        <v>72</v>
      </c>
      <c r="AU179" s="195" t="s">
        <v>81</v>
      </c>
      <c r="AY179" s="194" t="s">
        <v>124</v>
      </c>
      <c r="BK179" s="196">
        <f>SUM(BK180:BK209)</f>
        <v>0</v>
      </c>
    </row>
    <row r="180" spans="2:65" s="1" customFormat="1" ht="21.75" customHeight="1" x14ac:dyDescent="0.2">
      <c r="B180" s="46"/>
      <c r="C180" s="270" t="s">
        <v>382</v>
      </c>
      <c r="D180" s="270" t="s">
        <v>126</v>
      </c>
      <c r="E180" s="269" t="s">
        <v>381</v>
      </c>
      <c r="F180" s="268" t="s">
        <v>380</v>
      </c>
      <c r="G180" s="267" t="s">
        <v>129</v>
      </c>
      <c r="H180" s="266">
        <v>1</v>
      </c>
      <c r="I180" s="201"/>
      <c r="J180" s="266">
        <f>ROUND(I180*H180,3)</f>
        <v>0</v>
      </c>
      <c r="K180" s="265"/>
      <c r="L180" s="46"/>
      <c r="M180" s="204" t="s">
        <v>1</v>
      </c>
      <c r="N180" s="264" t="s">
        <v>37</v>
      </c>
      <c r="P180" s="263">
        <f>O180*H180</f>
        <v>0</v>
      </c>
      <c r="Q180" s="263">
        <v>0</v>
      </c>
      <c r="R180" s="263">
        <f>Q180*H180</f>
        <v>0</v>
      </c>
      <c r="S180" s="263">
        <v>0</v>
      </c>
      <c r="T180" s="262">
        <f>S180*H180</f>
        <v>0</v>
      </c>
      <c r="AR180" s="209" t="s">
        <v>81</v>
      </c>
      <c r="AT180" s="209" t="s">
        <v>126</v>
      </c>
      <c r="AU180" s="209" t="s">
        <v>130</v>
      </c>
      <c r="AY180" s="253" t="s">
        <v>124</v>
      </c>
      <c r="BE180" s="261">
        <f>IF(N180="základná",J180,0)</f>
        <v>0</v>
      </c>
      <c r="BF180" s="261">
        <f>IF(N180="znížená",J180,0)</f>
        <v>0</v>
      </c>
      <c r="BG180" s="261">
        <f>IF(N180="zákl. prenesená",J180,0)</f>
        <v>0</v>
      </c>
      <c r="BH180" s="261">
        <f>IF(N180="zníž. prenesená",J180,0)</f>
        <v>0</v>
      </c>
      <c r="BI180" s="261">
        <f>IF(N180="nulová",J180,0)</f>
        <v>0</v>
      </c>
      <c r="BJ180" s="253" t="s">
        <v>130</v>
      </c>
      <c r="BK180" s="260">
        <f>ROUND(I180*H180,3)</f>
        <v>0</v>
      </c>
      <c r="BL180" s="253" t="s">
        <v>81</v>
      </c>
      <c r="BM180" s="209" t="s">
        <v>379</v>
      </c>
    </row>
    <row r="181" spans="2:65" s="1" customFormat="1" ht="48.75" x14ac:dyDescent="0.2">
      <c r="B181" s="46"/>
      <c r="D181" s="259" t="s">
        <v>132</v>
      </c>
      <c r="F181" s="258" t="s">
        <v>378</v>
      </c>
      <c r="I181" s="257"/>
      <c r="L181" s="46"/>
      <c r="M181" s="272"/>
      <c r="T181" s="271"/>
      <c r="AT181" s="253" t="s">
        <v>132</v>
      </c>
      <c r="AU181" s="253" t="s">
        <v>130</v>
      </c>
    </row>
    <row r="182" spans="2:65" s="1" customFormat="1" ht="16.5" customHeight="1" x14ac:dyDescent="0.2">
      <c r="B182" s="46"/>
      <c r="C182" s="287" t="s">
        <v>377</v>
      </c>
      <c r="D182" s="287" t="s">
        <v>154</v>
      </c>
      <c r="E182" s="286" t="s">
        <v>376</v>
      </c>
      <c r="F182" s="285" t="s">
        <v>374</v>
      </c>
      <c r="G182" s="284" t="s">
        <v>275</v>
      </c>
      <c r="H182" s="283">
        <v>1</v>
      </c>
      <c r="I182" s="220"/>
      <c r="J182" s="283">
        <f>ROUND(I182*H182,3)</f>
        <v>0</v>
      </c>
      <c r="K182" s="282"/>
      <c r="L182" s="224"/>
      <c r="M182" s="225" t="s">
        <v>1</v>
      </c>
      <c r="N182" s="281" t="s">
        <v>37</v>
      </c>
      <c r="P182" s="263">
        <f>O182*H182</f>
        <v>0</v>
      </c>
      <c r="Q182" s="263">
        <v>0</v>
      </c>
      <c r="R182" s="263">
        <f>Q182*H182</f>
        <v>0</v>
      </c>
      <c r="S182" s="263">
        <v>0</v>
      </c>
      <c r="T182" s="262">
        <f>S182*H182</f>
        <v>0</v>
      </c>
      <c r="AR182" s="209" t="s">
        <v>130</v>
      </c>
      <c r="AT182" s="209" t="s">
        <v>154</v>
      </c>
      <c r="AU182" s="209" t="s">
        <v>130</v>
      </c>
      <c r="AY182" s="253" t="s">
        <v>124</v>
      </c>
      <c r="BE182" s="261">
        <f>IF(N182="základná",J182,0)</f>
        <v>0</v>
      </c>
      <c r="BF182" s="261">
        <f>IF(N182="znížená",J182,0)</f>
        <v>0</v>
      </c>
      <c r="BG182" s="261">
        <f>IF(N182="zákl. prenesená",J182,0)</f>
        <v>0</v>
      </c>
      <c r="BH182" s="261">
        <f>IF(N182="zníž. prenesená",J182,0)</f>
        <v>0</v>
      </c>
      <c r="BI182" s="261">
        <f>IF(N182="nulová",J182,0)</f>
        <v>0</v>
      </c>
      <c r="BJ182" s="253" t="s">
        <v>130</v>
      </c>
      <c r="BK182" s="260">
        <f>ROUND(I182*H182,3)</f>
        <v>0</v>
      </c>
      <c r="BL182" s="253" t="s">
        <v>81</v>
      </c>
      <c r="BM182" s="209" t="s">
        <v>375</v>
      </c>
    </row>
    <row r="183" spans="2:65" s="1" customFormat="1" x14ac:dyDescent="0.2">
      <c r="B183" s="46"/>
      <c r="D183" s="259" t="s">
        <v>132</v>
      </c>
      <c r="F183" s="258" t="s">
        <v>374</v>
      </c>
      <c r="I183" s="257"/>
      <c r="L183" s="46"/>
      <c r="M183" s="272"/>
      <c r="T183" s="271"/>
      <c r="AT183" s="253" t="s">
        <v>132</v>
      </c>
      <c r="AU183" s="253" t="s">
        <v>130</v>
      </c>
    </row>
    <row r="184" spans="2:65" s="1" customFormat="1" ht="21.75" customHeight="1" x14ac:dyDescent="0.2">
      <c r="B184" s="46"/>
      <c r="C184" s="270" t="s">
        <v>130</v>
      </c>
      <c r="D184" s="270" t="s">
        <v>126</v>
      </c>
      <c r="E184" s="269" t="s">
        <v>373</v>
      </c>
      <c r="F184" s="268" t="s">
        <v>372</v>
      </c>
      <c r="G184" s="267" t="s">
        <v>181</v>
      </c>
      <c r="H184" s="266">
        <v>13</v>
      </c>
      <c r="I184" s="201"/>
      <c r="J184" s="266">
        <f>ROUND(I184*H184,3)</f>
        <v>0</v>
      </c>
      <c r="K184" s="265"/>
      <c r="L184" s="46"/>
      <c r="M184" s="204" t="s">
        <v>1</v>
      </c>
      <c r="N184" s="264" t="s">
        <v>37</v>
      </c>
      <c r="P184" s="263">
        <f>O184*H184</f>
        <v>0</v>
      </c>
      <c r="Q184" s="263">
        <v>0</v>
      </c>
      <c r="R184" s="263">
        <f>Q184*H184</f>
        <v>0</v>
      </c>
      <c r="S184" s="263">
        <v>0</v>
      </c>
      <c r="T184" s="262">
        <f>S184*H184</f>
        <v>0</v>
      </c>
      <c r="AR184" s="209" t="s">
        <v>81</v>
      </c>
      <c r="AT184" s="209" t="s">
        <v>126</v>
      </c>
      <c r="AU184" s="209" t="s">
        <v>130</v>
      </c>
      <c r="AY184" s="253" t="s">
        <v>124</v>
      </c>
      <c r="BE184" s="261">
        <f>IF(N184="základná",J184,0)</f>
        <v>0</v>
      </c>
      <c r="BF184" s="261">
        <f>IF(N184="znížená",J184,0)</f>
        <v>0</v>
      </c>
      <c r="BG184" s="261">
        <f>IF(N184="zákl. prenesená",J184,0)</f>
        <v>0</v>
      </c>
      <c r="BH184" s="261">
        <f>IF(N184="zníž. prenesená",J184,0)</f>
        <v>0</v>
      </c>
      <c r="BI184" s="261">
        <f>IF(N184="nulová",J184,0)</f>
        <v>0</v>
      </c>
      <c r="BJ184" s="253" t="s">
        <v>130</v>
      </c>
      <c r="BK184" s="260">
        <f>ROUND(I184*H184,3)</f>
        <v>0</v>
      </c>
      <c r="BL184" s="253" t="s">
        <v>81</v>
      </c>
      <c r="BM184" s="209" t="s">
        <v>371</v>
      </c>
    </row>
    <row r="185" spans="2:65" s="1" customFormat="1" ht="29.25" x14ac:dyDescent="0.2">
      <c r="B185" s="46"/>
      <c r="D185" s="259" t="s">
        <v>132</v>
      </c>
      <c r="F185" s="258" t="s">
        <v>370</v>
      </c>
      <c r="I185" s="257"/>
      <c r="L185" s="46"/>
      <c r="M185" s="272"/>
      <c r="T185" s="271"/>
      <c r="AT185" s="253" t="s">
        <v>132</v>
      </c>
      <c r="AU185" s="253" t="s">
        <v>130</v>
      </c>
    </row>
    <row r="186" spans="2:65" s="1" customFormat="1" ht="21.75" customHeight="1" x14ac:dyDescent="0.2">
      <c r="B186" s="46"/>
      <c r="C186" s="270" t="s">
        <v>81</v>
      </c>
      <c r="D186" s="270" t="s">
        <v>126</v>
      </c>
      <c r="E186" s="269" t="s">
        <v>369</v>
      </c>
      <c r="F186" s="268" t="s">
        <v>368</v>
      </c>
      <c r="G186" s="267" t="s">
        <v>181</v>
      </c>
      <c r="H186" s="266">
        <v>13</v>
      </c>
      <c r="I186" s="201"/>
      <c r="J186" s="266">
        <f>ROUND(I186*H186,3)</f>
        <v>0</v>
      </c>
      <c r="K186" s="265"/>
      <c r="L186" s="46"/>
      <c r="M186" s="204" t="s">
        <v>1</v>
      </c>
      <c r="N186" s="264" t="s">
        <v>37</v>
      </c>
      <c r="P186" s="263">
        <f>O186*H186</f>
        <v>0</v>
      </c>
      <c r="Q186" s="263">
        <v>0</v>
      </c>
      <c r="R186" s="263">
        <f>Q186*H186</f>
        <v>0</v>
      </c>
      <c r="S186" s="263">
        <v>0</v>
      </c>
      <c r="T186" s="262">
        <f>S186*H186</f>
        <v>0</v>
      </c>
      <c r="AR186" s="209" t="s">
        <v>81</v>
      </c>
      <c r="AT186" s="209" t="s">
        <v>126</v>
      </c>
      <c r="AU186" s="209" t="s">
        <v>130</v>
      </c>
      <c r="AY186" s="253" t="s">
        <v>124</v>
      </c>
      <c r="BE186" s="261">
        <f>IF(N186="základná",J186,0)</f>
        <v>0</v>
      </c>
      <c r="BF186" s="261">
        <f>IF(N186="znížená",J186,0)</f>
        <v>0</v>
      </c>
      <c r="BG186" s="261">
        <f>IF(N186="zákl. prenesená",J186,0)</f>
        <v>0</v>
      </c>
      <c r="BH186" s="261">
        <f>IF(N186="zníž. prenesená",J186,0)</f>
        <v>0</v>
      </c>
      <c r="BI186" s="261">
        <f>IF(N186="nulová",J186,0)</f>
        <v>0</v>
      </c>
      <c r="BJ186" s="253" t="s">
        <v>130</v>
      </c>
      <c r="BK186" s="260">
        <f>ROUND(I186*H186,3)</f>
        <v>0</v>
      </c>
      <c r="BL186" s="253" t="s">
        <v>81</v>
      </c>
      <c r="BM186" s="209" t="s">
        <v>367</v>
      </c>
    </row>
    <row r="187" spans="2:65" s="1" customFormat="1" ht="29.25" x14ac:dyDescent="0.2">
      <c r="B187" s="46"/>
      <c r="D187" s="259" t="s">
        <v>132</v>
      </c>
      <c r="F187" s="258" t="s">
        <v>366</v>
      </c>
      <c r="I187" s="257"/>
      <c r="L187" s="46"/>
      <c r="M187" s="272"/>
      <c r="T187" s="271"/>
      <c r="AT187" s="253" t="s">
        <v>132</v>
      </c>
      <c r="AU187" s="253" t="s">
        <v>130</v>
      </c>
    </row>
    <row r="188" spans="2:65" s="1" customFormat="1" ht="16.5" customHeight="1" x14ac:dyDescent="0.2">
      <c r="B188" s="46"/>
      <c r="C188" s="287" t="s">
        <v>201</v>
      </c>
      <c r="D188" s="287" t="s">
        <v>154</v>
      </c>
      <c r="E188" s="286" t="s">
        <v>365</v>
      </c>
      <c r="F188" s="285" t="s">
        <v>363</v>
      </c>
      <c r="G188" s="284" t="s">
        <v>181</v>
      </c>
      <c r="H188" s="283">
        <v>13</v>
      </c>
      <c r="I188" s="220"/>
      <c r="J188" s="283">
        <f>ROUND(I188*H188,3)</f>
        <v>0</v>
      </c>
      <c r="K188" s="282"/>
      <c r="L188" s="224"/>
      <c r="M188" s="225" t="s">
        <v>1</v>
      </c>
      <c r="N188" s="281" t="s">
        <v>37</v>
      </c>
      <c r="P188" s="263">
        <f>O188*H188</f>
        <v>0</v>
      </c>
      <c r="Q188" s="263">
        <v>5.1000000000000004E-4</v>
      </c>
      <c r="R188" s="263">
        <f>Q188*H188</f>
        <v>6.6300000000000005E-3</v>
      </c>
      <c r="S188" s="263">
        <v>0</v>
      </c>
      <c r="T188" s="262">
        <f>S188*H188</f>
        <v>0</v>
      </c>
      <c r="AR188" s="209" t="s">
        <v>130</v>
      </c>
      <c r="AT188" s="209" t="s">
        <v>154</v>
      </c>
      <c r="AU188" s="209" t="s">
        <v>130</v>
      </c>
      <c r="AY188" s="253" t="s">
        <v>124</v>
      </c>
      <c r="BE188" s="261">
        <f>IF(N188="základná",J188,0)</f>
        <v>0</v>
      </c>
      <c r="BF188" s="261">
        <f>IF(N188="znížená",J188,0)</f>
        <v>0</v>
      </c>
      <c r="BG188" s="261">
        <f>IF(N188="zákl. prenesená",J188,0)</f>
        <v>0</v>
      </c>
      <c r="BH188" s="261">
        <f>IF(N188="zníž. prenesená",J188,0)</f>
        <v>0</v>
      </c>
      <c r="BI188" s="261">
        <f>IF(N188="nulová",J188,0)</f>
        <v>0</v>
      </c>
      <c r="BJ188" s="253" t="s">
        <v>130</v>
      </c>
      <c r="BK188" s="260">
        <f>ROUND(I188*H188,3)</f>
        <v>0</v>
      </c>
      <c r="BL188" s="253" t="s">
        <v>81</v>
      </c>
      <c r="BM188" s="209" t="s">
        <v>364</v>
      </c>
    </row>
    <row r="189" spans="2:65" s="1" customFormat="1" x14ac:dyDescent="0.2">
      <c r="B189" s="46"/>
      <c r="D189" s="259" t="s">
        <v>132</v>
      </c>
      <c r="F189" s="258" t="s">
        <v>363</v>
      </c>
      <c r="I189" s="257"/>
      <c r="L189" s="46"/>
      <c r="M189" s="272"/>
      <c r="T189" s="271"/>
      <c r="AT189" s="253" t="s">
        <v>132</v>
      </c>
      <c r="AU189" s="253" t="s">
        <v>130</v>
      </c>
    </row>
    <row r="190" spans="2:65" s="1" customFormat="1" ht="16.5" customHeight="1" x14ac:dyDescent="0.2">
      <c r="B190" s="46"/>
      <c r="C190" s="287" t="s">
        <v>123</v>
      </c>
      <c r="D190" s="287" t="s">
        <v>154</v>
      </c>
      <c r="E190" s="286" t="s">
        <v>362</v>
      </c>
      <c r="F190" s="285" t="s">
        <v>360</v>
      </c>
      <c r="G190" s="284" t="s">
        <v>181</v>
      </c>
      <c r="H190" s="283">
        <v>13</v>
      </c>
      <c r="I190" s="220"/>
      <c r="J190" s="283">
        <f>ROUND(I190*H190,3)</f>
        <v>0</v>
      </c>
      <c r="K190" s="282"/>
      <c r="L190" s="224"/>
      <c r="M190" s="225" t="s">
        <v>1</v>
      </c>
      <c r="N190" s="281" t="s">
        <v>37</v>
      </c>
      <c r="P190" s="263">
        <f>O190*H190</f>
        <v>0</v>
      </c>
      <c r="Q190" s="263">
        <v>2.6900000000000001E-3</v>
      </c>
      <c r="R190" s="263">
        <f>Q190*H190</f>
        <v>3.4970000000000001E-2</v>
      </c>
      <c r="S190" s="263">
        <v>0</v>
      </c>
      <c r="T190" s="262">
        <f>S190*H190</f>
        <v>0</v>
      </c>
      <c r="AR190" s="209" t="s">
        <v>235</v>
      </c>
      <c r="AT190" s="209" t="s">
        <v>154</v>
      </c>
      <c r="AU190" s="209" t="s">
        <v>130</v>
      </c>
      <c r="AY190" s="253" t="s">
        <v>124</v>
      </c>
      <c r="BE190" s="261">
        <f>IF(N190="základná",J190,0)</f>
        <v>0</v>
      </c>
      <c r="BF190" s="261">
        <f>IF(N190="znížená",J190,0)</f>
        <v>0</v>
      </c>
      <c r="BG190" s="261">
        <f>IF(N190="zákl. prenesená",J190,0)</f>
        <v>0</v>
      </c>
      <c r="BH190" s="261">
        <f>IF(N190="zníž. prenesená",J190,0)</f>
        <v>0</v>
      </c>
      <c r="BI190" s="261">
        <f>IF(N190="nulová",J190,0)</f>
        <v>0</v>
      </c>
      <c r="BJ190" s="253" t="s">
        <v>130</v>
      </c>
      <c r="BK190" s="260">
        <f>ROUND(I190*H190,3)</f>
        <v>0</v>
      </c>
      <c r="BL190" s="253" t="s">
        <v>235</v>
      </c>
      <c r="BM190" s="209" t="s">
        <v>361</v>
      </c>
    </row>
    <row r="191" spans="2:65" s="1" customFormat="1" x14ac:dyDescent="0.2">
      <c r="B191" s="46"/>
      <c r="D191" s="259" t="s">
        <v>132</v>
      </c>
      <c r="F191" s="258" t="s">
        <v>360</v>
      </c>
      <c r="I191" s="257"/>
      <c r="L191" s="46"/>
      <c r="M191" s="272"/>
      <c r="T191" s="271"/>
      <c r="AT191" s="253" t="s">
        <v>132</v>
      </c>
      <c r="AU191" s="253" t="s">
        <v>130</v>
      </c>
    </row>
    <row r="192" spans="2:65" s="1" customFormat="1" ht="16.5" customHeight="1" x14ac:dyDescent="0.2">
      <c r="B192" s="46"/>
      <c r="C192" s="287" t="s">
        <v>300</v>
      </c>
      <c r="D192" s="287" t="s">
        <v>154</v>
      </c>
      <c r="E192" s="286" t="s">
        <v>359</v>
      </c>
      <c r="F192" s="285" t="s">
        <v>357</v>
      </c>
      <c r="G192" s="284" t="s">
        <v>181</v>
      </c>
      <c r="H192" s="283">
        <v>26</v>
      </c>
      <c r="I192" s="220"/>
      <c r="J192" s="283">
        <f>ROUND(I192*H192,3)</f>
        <v>0</v>
      </c>
      <c r="K192" s="282"/>
      <c r="L192" s="224"/>
      <c r="M192" s="225" t="s">
        <v>1</v>
      </c>
      <c r="N192" s="281" t="s">
        <v>37</v>
      </c>
      <c r="P192" s="263">
        <f>O192*H192</f>
        <v>0</v>
      </c>
      <c r="Q192" s="263">
        <v>6.4000000000000005E-4</v>
      </c>
      <c r="R192" s="263">
        <f>Q192*H192</f>
        <v>1.6640000000000002E-2</v>
      </c>
      <c r="S192" s="263">
        <v>0</v>
      </c>
      <c r="T192" s="262">
        <f>S192*H192</f>
        <v>0</v>
      </c>
      <c r="AR192" s="209" t="s">
        <v>130</v>
      </c>
      <c r="AT192" s="209" t="s">
        <v>154</v>
      </c>
      <c r="AU192" s="209" t="s">
        <v>130</v>
      </c>
      <c r="AY192" s="253" t="s">
        <v>124</v>
      </c>
      <c r="BE192" s="261">
        <f>IF(N192="základná",J192,0)</f>
        <v>0</v>
      </c>
      <c r="BF192" s="261">
        <f>IF(N192="znížená",J192,0)</f>
        <v>0</v>
      </c>
      <c r="BG192" s="261">
        <f>IF(N192="zákl. prenesená",J192,0)</f>
        <v>0</v>
      </c>
      <c r="BH192" s="261">
        <f>IF(N192="zníž. prenesená",J192,0)</f>
        <v>0</v>
      </c>
      <c r="BI192" s="261">
        <f>IF(N192="nulová",J192,0)</f>
        <v>0</v>
      </c>
      <c r="BJ192" s="253" t="s">
        <v>130</v>
      </c>
      <c r="BK192" s="260">
        <f>ROUND(I192*H192,3)</f>
        <v>0</v>
      </c>
      <c r="BL192" s="253" t="s">
        <v>81</v>
      </c>
      <c r="BM192" s="209" t="s">
        <v>358</v>
      </c>
    </row>
    <row r="193" spans="2:65" s="1" customFormat="1" x14ac:dyDescent="0.2">
      <c r="B193" s="46"/>
      <c r="D193" s="259" t="s">
        <v>132</v>
      </c>
      <c r="F193" s="258" t="s">
        <v>357</v>
      </c>
      <c r="I193" s="257"/>
      <c r="L193" s="46"/>
      <c r="M193" s="272"/>
      <c r="T193" s="271"/>
      <c r="AT193" s="253" t="s">
        <v>132</v>
      </c>
      <c r="AU193" s="253" t="s">
        <v>130</v>
      </c>
    </row>
    <row r="194" spans="2:65" s="1" customFormat="1" ht="16.5" customHeight="1" x14ac:dyDescent="0.2">
      <c r="B194" s="46"/>
      <c r="C194" s="287" t="s">
        <v>312</v>
      </c>
      <c r="D194" s="287" t="s">
        <v>154</v>
      </c>
      <c r="E194" s="286" t="s">
        <v>356</v>
      </c>
      <c r="F194" s="285" t="s">
        <v>354</v>
      </c>
      <c r="G194" s="284" t="s">
        <v>181</v>
      </c>
      <c r="H194" s="283">
        <v>1</v>
      </c>
      <c r="I194" s="220"/>
      <c r="J194" s="283">
        <f>ROUND(I194*H194,3)</f>
        <v>0</v>
      </c>
      <c r="K194" s="282"/>
      <c r="L194" s="224"/>
      <c r="M194" s="225" t="s">
        <v>1</v>
      </c>
      <c r="N194" s="281" t="s">
        <v>37</v>
      </c>
      <c r="P194" s="263">
        <f>O194*H194</f>
        <v>0</v>
      </c>
      <c r="Q194" s="263">
        <v>3.2000000000000002E-3</v>
      </c>
      <c r="R194" s="263">
        <f>Q194*H194</f>
        <v>3.2000000000000002E-3</v>
      </c>
      <c r="S194" s="263">
        <v>0</v>
      </c>
      <c r="T194" s="262">
        <f>S194*H194</f>
        <v>0</v>
      </c>
      <c r="AR194" s="209" t="s">
        <v>130</v>
      </c>
      <c r="AT194" s="209" t="s">
        <v>154</v>
      </c>
      <c r="AU194" s="209" t="s">
        <v>130</v>
      </c>
      <c r="AY194" s="253" t="s">
        <v>124</v>
      </c>
      <c r="BE194" s="261">
        <f>IF(N194="základná",J194,0)</f>
        <v>0</v>
      </c>
      <c r="BF194" s="261">
        <f>IF(N194="znížená",J194,0)</f>
        <v>0</v>
      </c>
      <c r="BG194" s="261">
        <f>IF(N194="zákl. prenesená",J194,0)</f>
        <v>0</v>
      </c>
      <c r="BH194" s="261">
        <f>IF(N194="zníž. prenesená",J194,0)</f>
        <v>0</v>
      </c>
      <c r="BI194" s="261">
        <f>IF(N194="nulová",J194,0)</f>
        <v>0</v>
      </c>
      <c r="BJ194" s="253" t="s">
        <v>130</v>
      </c>
      <c r="BK194" s="260">
        <f>ROUND(I194*H194,3)</f>
        <v>0</v>
      </c>
      <c r="BL194" s="253" t="s">
        <v>81</v>
      </c>
      <c r="BM194" s="209" t="s">
        <v>355</v>
      </c>
    </row>
    <row r="195" spans="2:65" s="1" customFormat="1" x14ac:dyDescent="0.2">
      <c r="B195" s="46"/>
      <c r="D195" s="259" t="s">
        <v>132</v>
      </c>
      <c r="F195" s="258" t="s">
        <v>354</v>
      </c>
      <c r="I195" s="257"/>
      <c r="L195" s="46"/>
      <c r="M195" s="272"/>
      <c r="T195" s="271"/>
      <c r="AT195" s="253" t="s">
        <v>132</v>
      </c>
      <c r="AU195" s="253" t="s">
        <v>130</v>
      </c>
    </row>
    <row r="196" spans="2:65" s="1" customFormat="1" ht="16.5" customHeight="1" x14ac:dyDescent="0.2">
      <c r="B196" s="46"/>
      <c r="C196" s="287" t="s">
        <v>353</v>
      </c>
      <c r="D196" s="287" t="s">
        <v>154</v>
      </c>
      <c r="E196" s="286" t="s">
        <v>352</v>
      </c>
      <c r="F196" s="285" t="s">
        <v>350</v>
      </c>
      <c r="G196" s="284" t="s">
        <v>129</v>
      </c>
      <c r="H196" s="283">
        <v>1</v>
      </c>
      <c r="I196" s="220"/>
      <c r="J196" s="283">
        <f>ROUND(I196*H196,3)</f>
        <v>0</v>
      </c>
      <c r="K196" s="282"/>
      <c r="L196" s="224"/>
      <c r="M196" s="225" t="s">
        <v>1</v>
      </c>
      <c r="N196" s="281" t="s">
        <v>37</v>
      </c>
      <c r="P196" s="263">
        <f>O196*H196</f>
        <v>0</v>
      </c>
      <c r="Q196" s="263">
        <v>4.4799999999999996E-3</v>
      </c>
      <c r="R196" s="263">
        <f>Q196*H196</f>
        <v>4.4799999999999996E-3</v>
      </c>
      <c r="S196" s="263">
        <v>0</v>
      </c>
      <c r="T196" s="262">
        <f>S196*H196</f>
        <v>0</v>
      </c>
      <c r="AR196" s="209" t="s">
        <v>235</v>
      </c>
      <c r="AT196" s="209" t="s">
        <v>154</v>
      </c>
      <c r="AU196" s="209" t="s">
        <v>130</v>
      </c>
      <c r="AY196" s="253" t="s">
        <v>124</v>
      </c>
      <c r="BE196" s="261">
        <f>IF(N196="základná",J196,0)</f>
        <v>0</v>
      </c>
      <c r="BF196" s="261">
        <f>IF(N196="znížená",J196,0)</f>
        <v>0</v>
      </c>
      <c r="BG196" s="261">
        <f>IF(N196="zákl. prenesená",J196,0)</f>
        <v>0</v>
      </c>
      <c r="BH196" s="261">
        <f>IF(N196="zníž. prenesená",J196,0)</f>
        <v>0</v>
      </c>
      <c r="BI196" s="261">
        <f>IF(N196="nulová",J196,0)</f>
        <v>0</v>
      </c>
      <c r="BJ196" s="253" t="s">
        <v>130</v>
      </c>
      <c r="BK196" s="260">
        <f>ROUND(I196*H196,3)</f>
        <v>0</v>
      </c>
      <c r="BL196" s="253" t="s">
        <v>235</v>
      </c>
      <c r="BM196" s="209" t="s">
        <v>351</v>
      </c>
    </row>
    <row r="197" spans="2:65" s="1" customFormat="1" x14ac:dyDescent="0.2">
      <c r="B197" s="46"/>
      <c r="D197" s="259" t="s">
        <v>132</v>
      </c>
      <c r="F197" s="258" t="s">
        <v>350</v>
      </c>
      <c r="I197" s="257"/>
      <c r="L197" s="46"/>
      <c r="M197" s="272"/>
      <c r="T197" s="271"/>
      <c r="AT197" s="253" t="s">
        <v>132</v>
      </c>
      <c r="AU197" s="253" t="s">
        <v>130</v>
      </c>
    </row>
    <row r="198" spans="2:65" s="1" customFormat="1" ht="16.5" customHeight="1" x14ac:dyDescent="0.2">
      <c r="B198" s="46"/>
      <c r="C198" s="287" t="s">
        <v>349</v>
      </c>
      <c r="D198" s="287" t="s">
        <v>154</v>
      </c>
      <c r="E198" s="286" t="s">
        <v>348</v>
      </c>
      <c r="F198" s="285" t="s">
        <v>346</v>
      </c>
      <c r="G198" s="284" t="s">
        <v>181</v>
      </c>
      <c r="H198" s="283">
        <v>1</v>
      </c>
      <c r="I198" s="220"/>
      <c r="J198" s="283">
        <f>ROUND(I198*H198,3)</f>
        <v>0</v>
      </c>
      <c r="K198" s="282"/>
      <c r="L198" s="224"/>
      <c r="M198" s="225" t="s">
        <v>1</v>
      </c>
      <c r="N198" s="281" t="s">
        <v>37</v>
      </c>
      <c r="P198" s="263">
        <f>O198*H198</f>
        <v>0</v>
      </c>
      <c r="Q198" s="263">
        <v>2.6900000000000001E-3</v>
      </c>
      <c r="R198" s="263">
        <f>Q198*H198</f>
        <v>2.6900000000000001E-3</v>
      </c>
      <c r="S198" s="263">
        <v>0</v>
      </c>
      <c r="T198" s="262">
        <f>S198*H198</f>
        <v>0</v>
      </c>
      <c r="AR198" s="209" t="s">
        <v>130</v>
      </c>
      <c r="AT198" s="209" t="s">
        <v>154</v>
      </c>
      <c r="AU198" s="209" t="s">
        <v>130</v>
      </c>
      <c r="AY198" s="253" t="s">
        <v>124</v>
      </c>
      <c r="BE198" s="261">
        <f>IF(N198="základná",J198,0)</f>
        <v>0</v>
      </c>
      <c r="BF198" s="261">
        <f>IF(N198="znížená",J198,0)</f>
        <v>0</v>
      </c>
      <c r="BG198" s="261">
        <f>IF(N198="zákl. prenesená",J198,0)</f>
        <v>0</v>
      </c>
      <c r="BH198" s="261">
        <f>IF(N198="zníž. prenesená",J198,0)</f>
        <v>0</v>
      </c>
      <c r="BI198" s="261">
        <f>IF(N198="nulová",J198,0)</f>
        <v>0</v>
      </c>
      <c r="BJ198" s="253" t="s">
        <v>130</v>
      </c>
      <c r="BK198" s="260">
        <f>ROUND(I198*H198,3)</f>
        <v>0</v>
      </c>
      <c r="BL198" s="253" t="s">
        <v>81</v>
      </c>
      <c r="BM198" s="209" t="s">
        <v>347</v>
      </c>
    </row>
    <row r="199" spans="2:65" s="1" customFormat="1" x14ac:dyDescent="0.2">
      <c r="B199" s="46"/>
      <c r="D199" s="259" t="s">
        <v>132</v>
      </c>
      <c r="F199" s="258" t="s">
        <v>346</v>
      </c>
      <c r="I199" s="257"/>
      <c r="L199" s="46"/>
      <c r="M199" s="272"/>
      <c r="T199" s="271"/>
      <c r="AT199" s="253" t="s">
        <v>132</v>
      </c>
      <c r="AU199" s="253" t="s">
        <v>130</v>
      </c>
    </row>
    <row r="200" spans="2:65" s="1" customFormat="1" ht="16.5" customHeight="1" x14ac:dyDescent="0.2">
      <c r="B200" s="46"/>
      <c r="C200" s="287" t="s">
        <v>221</v>
      </c>
      <c r="D200" s="287" t="s">
        <v>154</v>
      </c>
      <c r="E200" s="286" t="s">
        <v>345</v>
      </c>
      <c r="F200" s="285" t="s">
        <v>343</v>
      </c>
      <c r="G200" s="284" t="s">
        <v>129</v>
      </c>
      <c r="H200" s="283">
        <v>2</v>
      </c>
      <c r="I200" s="220"/>
      <c r="J200" s="283">
        <f>ROUND(I200*H200,3)</f>
        <v>0</v>
      </c>
      <c r="K200" s="282"/>
      <c r="L200" s="224"/>
      <c r="M200" s="225" t="s">
        <v>1</v>
      </c>
      <c r="N200" s="281" t="s">
        <v>37</v>
      </c>
      <c r="P200" s="263">
        <f>O200*H200</f>
        <v>0</v>
      </c>
      <c r="Q200" s="263">
        <v>4.0000000000000002E-4</v>
      </c>
      <c r="R200" s="263">
        <f>Q200*H200</f>
        <v>8.0000000000000004E-4</v>
      </c>
      <c r="S200" s="263">
        <v>0</v>
      </c>
      <c r="T200" s="262">
        <f>S200*H200</f>
        <v>0</v>
      </c>
      <c r="AR200" s="209" t="s">
        <v>130</v>
      </c>
      <c r="AT200" s="209" t="s">
        <v>154</v>
      </c>
      <c r="AU200" s="209" t="s">
        <v>130</v>
      </c>
      <c r="AY200" s="253" t="s">
        <v>124</v>
      </c>
      <c r="BE200" s="261">
        <f>IF(N200="základná",J200,0)</f>
        <v>0</v>
      </c>
      <c r="BF200" s="261">
        <f>IF(N200="znížená",J200,0)</f>
        <v>0</v>
      </c>
      <c r="BG200" s="261">
        <f>IF(N200="zákl. prenesená",J200,0)</f>
        <v>0</v>
      </c>
      <c r="BH200" s="261">
        <f>IF(N200="zníž. prenesená",J200,0)</f>
        <v>0</v>
      </c>
      <c r="BI200" s="261">
        <f>IF(N200="nulová",J200,0)</f>
        <v>0</v>
      </c>
      <c r="BJ200" s="253" t="s">
        <v>130</v>
      </c>
      <c r="BK200" s="260">
        <f>ROUND(I200*H200,3)</f>
        <v>0</v>
      </c>
      <c r="BL200" s="253" t="s">
        <v>81</v>
      </c>
      <c r="BM200" s="209" t="s">
        <v>344</v>
      </c>
    </row>
    <row r="201" spans="2:65" s="1" customFormat="1" x14ac:dyDescent="0.2">
      <c r="B201" s="46"/>
      <c r="D201" s="259" t="s">
        <v>132</v>
      </c>
      <c r="F201" s="258" t="s">
        <v>343</v>
      </c>
      <c r="I201" s="257"/>
      <c r="L201" s="46"/>
      <c r="M201" s="272"/>
      <c r="T201" s="271"/>
      <c r="AT201" s="253" t="s">
        <v>132</v>
      </c>
      <c r="AU201" s="253" t="s">
        <v>130</v>
      </c>
    </row>
    <row r="202" spans="2:65" s="1" customFormat="1" ht="16.5" customHeight="1" x14ac:dyDescent="0.2">
      <c r="B202" s="46"/>
      <c r="C202" s="287" t="s">
        <v>342</v>
      </c>
      <c r="D202" s="287" t="s">
        <v>154</v>
      </c>
      <c r="E202" s="286" t="s">
        <v>341</v>
      </c>
      <c r="F202" s="285" t="s">
        <v>339</v>
      </c>
      <c r="G202" s="284" t="s">
        <v>129</v>
      </c>
      <c r="H202" s="283">
        <v>32</v>
      </c>
      <c r="I202" s="220"/>
      <c r="J202" s="283">
        <f>ROUND(I202*H202,3)</f>
        <v>0</v>
      </c>
      <c r="K202" s="282"/>
      <c r="L202" s="224"/>
      <c r="M202" s="225" t="s">
        <v>1</v>
      </c>
      <c r="N202" s="281" t="s">
        <v>37</v>
      </c>
      <c r="P202" s="263">
        <f>O202*H202</f>
        <v>0</v>
      </c>
      <c r="Q202" s="263">
        <v>3.2000000000000002E-3</v>
      </c>
      <c r="R202" s="263">
        <f>Q202*H202</f>
        <v>0.1024</v>
      </c>
      <c r="S202" s="263">
        <v>0</v>
      </c>
      <c r="T202" s="262">
        <f>S202*H202</f>
        <v>0</v>
      </c>
      <c r="AR202" s="209" t="s">
        <v>130</v>
      </c>
      <c r="AT202" s="209" t="s">
        <v>154</v>
      </c>
      <c r="AU202" s="209" t="s">
        <v>130</v>
      </c>
      <c r="AY202" s="253" t="s">
        <v>124</v>
      </c>
      <c r="BE202" s="261">
        <f>IF(N202="základná",J202,0)</f>
        <v>0</v>
      </c>
      <c r="BF202" s="261">
        <f>IF(N202="znížená",J202,0)</f>
        <v>0</v>
      </c>
      <c r="BG202" s="261">
        <f>IF(N202="zákl. prenesená",J202,0)</f>
        <v>0</v>
      </c>
      <c r="BH202" s="261">
        <f>IF(N202="zníž. prenesená",J202,0)</f>
        <v>0</v>
      </c>
      <c r="BI202" s="261">
        <f>IF(N202="nulová",J202,0)</f>
        <v>0</v>
      </c>
      <c r="BJ202" s="253" t="s">
        <v>130</v>
      </c>
      <c r="BK202" s="260">
        <f>ROUND(I202*H202,3)</f>
        <v>0</v>
      </c>
      <c r="BL202" s="253" t="s">
        <v>81</v>
      </c>
      <c r="BM202" s="209" t="s">
        <v>340</v>
      </c>
    </row>
    <row r="203" spans="2:65" s="1" customFormat="1" x14ac:dyDescent="0.2">
      <c r="B203" s="46"/>
      <c r="D203" s="259" t="s">
        <v>132</v>
      </c>
      <c r="F203" s="258" t="s">
        <v>339</v>
      </c>
      <c r="I203" s="257"/>
      <c r="L203" s="46"/>
      <c r="M203" s="272"/>
      <c r="T203" s="271"/>
      <c r="AT203" s="253" t="s">
        <v>132</v>
      </c>
      <c r="AU203" s="253" t="s">
        <v>130</v>
      </c>
    </row>
    <row r="204" spans="2:65" s="1" customFormat="1" ht="16.5" customHeight="1" x14ac:dyDescent="0.2">
      <c r="B204" s="46"/>
      <c r="C204" s="287" t="s">
        <v>172</v>
      </c>
      <c r="D204" s="287" t="s">
        <v>154</v>
      </c>
      <c r="E204" s="286" t="s">
        <v>338</v>
      </c>
      <c r="F204" s="285" t="s">
        <v>336</v>
      </c>
      <c r="G204" s="284" t="s">
        <v>181</v>
      </c>
      <c r="H204" s="283">
        <v>13</v>
      </c>
      <c r="I204" s="220"/>
      <c r="J204" s="283">
        <f>ROUND(I204*H204,3)</f>
        <v>0</v>
      </c>
      <c r="K204" s="282"/>
      <c r="L204" s="224"/>
      <c r="M204" s="225" t="s">
        <v>1</v>
      </c>
      <c r="N204" s="281" t="s">
        <v>37</v>
      </c>
      <c r="P204" s="263">
        <f>O204*H204</f>
        <v>0</v>
      </c>
      <c r="Q204" s="263">
        <v>5.9000000000000003E-4</v>
      </c>
      <c r="R204" s="263">
        <f>Q204*H204</f>
        <v>7.6700000000000006E-3</v>
      </c>
      <c r="S204" s="263">
        <v>0</v>
      </c>
      <c r="T204" s="262">
        <f>S204*H204</f>
        <v>0</v>
      </c>
      <c r="AR204" s="209" t="s">
        <v>130</v>
      </c>
      <c r="AT204" s="209" t="s">
        <v>154</v>
      </c>
      <c r="AU204" s="209" t="s">
        <v>130</v>
      </c>
      <c r="AY204" s="253" t="s">
        <v>124</v>
      </c>
      <c r="BE204" s="261">
        <f>IF(N204="základná",J204,0)</f>
        <v>0</v>
      </c>
      <c r="BF204" s="261">
        <f>IF(N204="znížená",J204,0)</f>
        <v>0</v>
      </c>
      <c r="BG204" s="261">
        <f>IF(N204="zákl. prenesená",J204,0)</f>
        <v>0</v>
      </c>
      <c r="BH204" s="261">
        <f>IF(N204="zníž. prenesená",J204,0)</f>
        <v>0</v>
      </c>
      <c r="BI204" s="261">
        <f>IF(N204="nulová",J204,0)</f>
        <v>0</v>
      </c>
      <c r="BJ204" s="253" t="s">
        <v>130</v>
      </c>
      <c r="BK204" s="260">
        <f>ROUND(I204*H204,3)</f>
        <v>0</v>
      </c>
      <c r="BL204" s="253" t="s">
        <v>81</v>
      </c>
      <c r="BM204" s="209" t="s">
        <v>337</v>
      </c>
    </row>
    <row r="205" spans="2:65" s="1" customFormat="1" x14ac:dyDescent="0.2">
      <c r="B205" s="46"/>
      <c r="D205" s="259" t="s">
        <v>132</v>
      </c>
      <c r="F205" s="258" t="s">
        <v>336</v>
      </c>
      <c r="I205" s="257"/>
      <c r="L205" s="46"/>
      <c r="M205" s="272"/>
      <c r="T205" s="271"/>
      <c r="AT205" s="253" t="s">
        <v>132</v>
      </c>
      <c r="AU205" s="253" t="s">
        <v>130</v>
      </c>
    </row>
    <row r="206" spans="2:65" s="1" customFormat="1" ht="16.5" customHeight="1" x14ac:dyDescent="0.2">
      <c r="B206" s="46"/>
      <c r="C206" s="287" t="s">
        <v>335</v>
      </c>
      <c r="D206" s="287" t="s">
        <v>154</v>
      </c>
      <c r="E206" s="286" t="s">
        <v>334</v>
      </c>
      <c r="F206" s="285" t="s">
        <v>332</v>
      </c>
      <c r="G206" s="284" t="s">
        <v>129</v>
      </c>
      <c r="H206" s="283">
        <v>1</v>
      </c>
      <c r="I206" s="220"/>
      <c r="J206" s="283">
        <f>ROUND(I206*H206,3)</f>
        <v>0</v>
      </c>
      <c r="K206" s="282"/>
      <c r="L206" s="224"/>
      <c r="M206" s="225" t="s">
        <v>1</v>
      </c>
      <c r="N206" s="281" t="s">
        <v>37</v>
      </c>
      <c r="P206" s="263">
        <f>O206*H206</f>
        <v>0</v>
      </c>
      <c r="Q206" s="263">
        <v>2.6900000000000001E-3</v>
      </c>
      <c r="R206" s="263">
        <f>Q206*H206</f>
        <v>2.6900000000000001E-3</v>
      </c>
      <c r="S206" s="263">
        <v>0</v>
      </c>
      <c r="T206" s="262">
        <f>S206*H206</f>
        <v>0</v>
      </c>
      <c r="AR206" s="209" t="s">
        <v>235</v>
      </c>
      <c r="AT206" s="209" t="s">
        <v>154</v>
      </c>
      <c r="AU206" s="209" t="s">
        <v>130</v>
      </c>
      <c r="AY206" s="253" t="s">
        <v>124</v>
      </c>
      <c r="BE206" s="261">
        <f>IF(N206="základná",J206,0)</f>
        <v>0</v>
      </c>
      <c r="BF206" s="261">
        <f>IF(N206="znížená",J206,0)</f>
        <v>0</v>
      </c>
      <c r="BG206" s="261">
        <f>IF(N206="zákl. prenesená",J206,0)</f>
        <v>0</v>
      </c>
      <c r="BH206" s="261">
        <f>IF(N206="zníž. prenesená",J206,0)</f>
        <v>0</v>
      </c>
      <c r="BI206" s="261">
        <f>IF(N206="nulová",J206,0)</f>
        <v>0</v>
      </c>
      <c r="BJ206" s="253" t="s">
        <v>130</v>
      </c>
      <c r="BK206" s="260">
        <f>ROUND(I206*H206,3)</f>
        <v>0</v>
      </c>
      <c r="BL206" s="253" t="s">
        <v>235</v>
      </c>
      <c r="BM206" s="209" t="s">
        <v>333</v>
      </c>
    </row>
    <row r="207" spans="2:65" s="1" customFormat="1" x14ac:dyDescent="0.2">
      <c r="B207" s="46"/>
      <c r="D207" s="259" t="s">
        <v>132</v>
      </c>
      <c r="F207" s="258" t="s">
        <v>332</v>
      </c>
      <c r="I207" s="257"/>
      <c r="L207" s="46"/>
      <c r="M207" s="272"/>
      <c r="T207" s="271"/>
      <c r="AT207" s="253" t="s">
        <v>132</v>
      </c>
      <c r="AU207" s="253" t="s">
        <v>130</v>
      </c>
    </row>
    <row r="208" spans="2:65" s="1" customFormat="1" ht="16.5" customHeight="1" x14ac:dyDescent="0.2">
      <c r="B208" s="46"/>
      <c r="C208" s="287" t="s">
        <v>331</v>
      </c>
      <c r="D208" s="287" t="s">
        <v>154</v>
      </c>
      <c r="E208" s="286" t="s">
        <v>330</v>
      </c>
      <c r="F208" s="285" t="s">
        <v>328</v>
      </c>
      <c r="G208" s="284" t="s">
        <v>129</v>
      </c>
      <c r="H208" s="283">
        <v>2</v>
      </c>
      <c r="I208" s="220"/>
      <c r="J208" s="283">
        <f>ROUND(I208*H208,3)</f>
        <v>0</v>
      </c>
      <c r="K208" s="282"/>
      <c r="L208" s="224"/>
      <c r="M208" s="225" t="s">
        <v>1</v>
      </c>
      <c r="N208" s="281" t="s">
        <v>37</v>
      </c>
      <c r="P208" s="263">
        <f>O208*H208</f>
        <v>0</v>
      </c>
      <c r="Q208" s="263">
        <v>3.3300000000000001E-3</v>
      </c>
      <c r="R208" s="263">
        <f>Q208*H208</f>
        <v>6.6600000000000001E-3</v>
      </c>
      <c r="S208" s="263">
        <v>0</v>
      </c>
      <c r="T208" s="262">
        <f>S208*H208</f>
        <v>0</v>
      </c>
      <c r="AR208" s="209" t="s">
        <v>235</v>
      </c>
      <c r="AT208" s="209" t="s">
        <v>154</v>
      </c>
      <c r="AU208" s="209" t="s">
        <v>130</v>
      </c>
      <c r="AY208" s="253" t="s">
        <v>124</v>
      </c>
      <c r="BE208" s="261">
        <f>IF(N208="základná",J208,0)</f>
        <v>0</v>
      </c>
      <c r="BF208" s="261">
        <f>IF(N208="znížená",J208,0)</f>
        <v>0</v>
      </c>
      <c r="BG208" s="261">
        <f>IF(N208="zákl. prenesená",J208,0)</f>
        <v>0</v>
      </c>
      <c r="BH208" s="261">
        <f>IF(N208="zníž. prenesená",J208,0)</f>
        <v>0</v>
      </c>
      <c r="BI208" s="261">
        <f>IF(N208="nulová",J208,0)</f>
        <v>0</v>
      </c>
      <c r="BJ208" s="253" t="s">
        <v>130</v>
      </c>
      <c r="BK208" s="260">
        <f>ROUND(I208*H208,3)</f>
        <v>0</v>
      </c>
      <c r="BL208" s="253" t="s">
        <v>235</v>
      </c>
      <c r="BM208" s="209" t="s">
        <v>329</v>
      </c>
    </row>
    <row r="209" spans="2:65" s="1" customFormat="1" x14ac:dyDescent="0.2">
      <c r="B209" s="46"/>
      <c r="D209" s="259" t="s">
        <v>132</v>
      </c>
      <c r="F209" s="258" t="s">
        <v>328</v>
      </c>
      <c r="I209" s="257"/>
      <c r="L209" s="46"/>
      <c r="M209" s="272"/>
      <c r="T209" s="271"/>
      <c r="AT209" s="253" t="s">
        <v>132</v>
      </c>
      <c r="AU209" s="253" t="s">
        <v>130</v>
      </c>
    </row>
    <row r="210" spans="2:65" s="273" customFormat="1" ht="25.9" customHeight="1" x14ac:dyDescent="0.2">
      <c r="B210" s="277"/>
      <c r="D210" s="194" t="s">
        <v>72</v>
      </c>
      <c r="E210" s="280" t="s">
        <v>199</v>
      </c>
      <c r="F210" s="280" t="s">
        <v>200</v>
      </c>
      <c r="I210" s="279"/>
      <c r="J210" s="278">
        <f>BK210</f>
        <v>0</v>
      </c>
      <c r="L210" s="277"/>
      <c r="M210" s="276"/>
      <c r="P210" s="275">
        <f>SUM(P211:P214)</f>
        <v>0</v>
      </c>
      <c r="R210" s="275">
        <f>SUM(R211:R214)</f>
        <v>0</v>
      </c>
      <c r="T210" s="274">
        <f>SUM(T211:T214)</f>
        <v>0</v>
      </c>
      <c r="AR210" s="194" t="s">
        <v>201</v>
      </c>
      <c r="AT210" s="195" t="s">
        <v>72</v>
      </c>
      <c r="AU210" s="195" t="s">
        <v>73</v>
      </c>
      <c r="AY210" s="194" t="s">
        <v>124</v>
      </c>
      <c r="BK210" s="196">
        <f>SUM(BK211:BK214)</f>
        <v>0</v>
      </c>
    </row>
    <row r="211" spans="2:65" s="1" customFormat="1" ht="21.75" customHeight="1" x14ac:dyDescent="0.2">
      <c r="B211" s="46"/>
      <c r="C211" s="270" t="s">
        <v>327</v>
      </c>
      <c r="D211" s="270" t="s">
        <v>126</v>
      </c>
      <c r="E211" s="269" t="s">
        <v>308</v>
      </c>
      <c r="F211" s="268" t="s">
        <v>309</v>
      </c>
      <c r="G211" s="267" t="s">
        <v>205</v>
      </c>
      <c r="H211" s="266">
        <v>48</v>
      </c>
      <c r="I211" s="201"/>
      <c r="J211" s="266">
        <f>ROUND(I211*H211,3)</f>
        <v>0</v>
      </c>
      <c r="K211" s="265"/>
      <c r="L211" s="46"/>
      <c r="M211" s="204" t="s">
        <v>1</v>
      </c>
      <c r="N211" s="264" t="s">
        <v>37</v>
      </c>
      <c r="P211" s="263">
        <f>O211*H211</f>
        <v>0</v>
      </c>
      <c r="Q211" s="263">
        <v>0</v>
      </c>
      <c r="R211" s="263">
        <f>Q211*H211</f>
        <v>0</v>
      </c>
      <c r="S211" s="263">
        <v>0</v>
      </c>
      <c r="T211" s="262">
        <f>S211*H211</f>
        <v>0</v>
      </c>
      <c r="AR211" s="209" t="s">
        <v>81</v>
      </c>
      <c r="AT211" s="209" t="s">
        <v>126</v>
      </c>
      <c r="AU211" s="209" t="s">
        <v>81</v>
      </c>
      <c r="AY211" s="253" t="s">
        <v>124</v>
      </c>
      <c r="BE211" s="261">
        <f>IF(N211="základná",J211,0)</f>
        <v>0</v>
      </c>
      <c r="BF211" s="261">
        <f>IF(N211="znížená",J211,0)</f>
        <v>0</v>
      </c>
      <c r="BG211" s="261">
        <f>IF(N211="zákl. prenesená",J211,0)</f>
        <v>0</v>
      </c>
      <c r="BH211" s="261">
        <f>IF(N211="zníž. prenesená",J211,0)</f>
        <v>0</v>
      </c>
      <c r="BI211" s="261">
        <f>IF(N211="nulová",J211,0)</f>
        <v>0</v>
      </c>
      <c r="BJ211" s="253" t="s">
        <v>130</v>
      </c>
      <c r="BK211" s="260">
        <f>ROUND(I211*H211,3)</f>
        <v>0</v>
      </c>
      <c r="BL211" s="253" t="s">
        <v>81</v>
      </c>
      <c r="BM211" s="209" t="s">
        <v>326</v>
      </c>
    </row>
    <row r="212" spans="2:65" s="1" customFormat="1" ht="19.5" x14ac:dyDescent="0.2">
      <c r="B212" s="46"/>
      <c r="D212" s="259" t="s">
        <v>132</v>
      </c>
      <c r="F212" s="258" t="s">
        <v>325</v>
      </c>
      <c r="I212" s="257"/>
      <c r="L212" s="46"/>
      <c r="M212" s="272"/>
      <c r="T212" s="271"/>
      <c r="AT212" s="253" t="s">
        <v>132</v>
      </c>
      <c r="AU212" s="253" t="s">
        <v>81</v>
      </c>
    </row>
    <row r="213" spans="2:65" s="1" customFormat="1" ht="33" customHeight="1" x14ac:dyDescent="0.2">
      <c r="B213" s="46"/>
      <c r="C213" s="270" t="s">
        <v>324</v>
      </c>
      <c r="D213" s="270" t="s">
        <v>126</v>
      </c>
      <c r="E213" s="269" t="s">
        <v>203</v>
      </c>
      <c r="F213" s="268" t="s">
        <v>204</v>
      </c>
      <c r="G213" s="267" t="s">
        <v>205</v>
      </c>
      <c r="H213" s="266">
        <v>8</v>
      </c>
      <c r="I213" s="201"/>
      <c r="J213" s="266">
        <f>ROUND(I213*H213,3)</f>
        <v>0</v>
      </c>
      <c r="K213" s="265"/>
      <c r="L213" s="46"/>
      <c r="M213" s="204" t="s">
        <v>1</v>
      </c>
      <c r="N213" s="264" t="s">
        <v>37</v>
      </c>
      <c r="P213" s="263">
        <f>O213*H213</f>
        <v>0</v>
      </c>
      <c r="Q213" s="263">
        <v>0</v>
      </c>
      <c r="R213" s="263">
        <f>Q213*H213</f>
        <v>0</v>
      </c>
      <c r="S213" s="263">
        <v>0</v>
      </c>
      <c r="T213" s="262">
        <f>S213*H213</f>
        <v>0</v>
      </c>
      <c r="AR213" s="209" t="s">
        <v>81</v>
      </c>
      <c r="AT213" s="209" t="s">
        <v>126</v>
      </c>
      <c r="AU213" s="209" t="s">
        <v>81</v>
      </c>
      <c r="AY213" s="253" t="s">
        <v>124</v>
      </c>
      <c r="BE213" s="261">
        <f>IF(N213="základná",J213,0)</f>
        <v>0</v>
      </c>
      <c r="BF213" s="261">
        <f>IF(N213="znížená",J213,0)</f>
        <v>0</v>
      </c>
      <c r="BG213" s="261">
        <f>IF(N213="zákl. prenesená",J213,0)</f>
        <v>0</v>
      </c>
      <c r="BH213" s="261">
        <f>IF(N213="zníž. prenesená",J213,0)</f>
        <v>0</v>
      </c>
      <c r="BI213" s="261">
        <f>IF(N213="nulová",J213,0)</f>
        <v>0</v>
      </c>
      <c r="BJ213" s="253" t="s">
        <v>130</v>
      </c>
      <c r="BK213" s="260">
        <f>ROUND(I213*H213,3)</f>
        <v>0</v>
      </c>
      <c r="BL213" s="253" t="s">
        <v>81</v>
      </c>
      <c r="BM213" s="209" t="s">
        <v>323</v>
      </c>
    </row>
    <row r="214" spans="2:65" s="1" customFormat="1" ht="19.5" x14ac:dyDescent="0.2">
      <c r="B214" s="46"/>
      <c r="D214" s="259" t="s">
        <v>132</v>
      </c>
      <c r="F214" s="258" t="s">
        <v>208</v>
      </c>
      <c r="I214" s="257"/>
      <c r="L214" s="46"/>
      <c r="M214" s="256"/>
      <c r="N214" s="255"/>
      <c r="O214" s="255"/>
      <c r="P214" s="255"/>
      <c r="Q214" s="255"/>
      <c r="R214" s="255"/>
      <c r="S214" s="255"/>
      <c r="T214" s="254"/>
      <c r="AT214" s="253" t="s">
        <v>132</v>
      </c>
      <c r="AU214" s="253" t="s">
        <v>81</v>
      </c>
    </row>
    <row r="215" spans="2:65" s="1" customFormat="1" ht="6.95" customHeight="1" x14ac:dyDescent="0.2">
      <c r="B215" s="252"/>
      <c r="C215" s="250"/>
      <c r="D215" s="250"/>
      <c r="E215" s="250"/>
      <c r="F215" s="250"/>
      <c r="G215" s="250"/>
      <c r="H215" s="250"/>
      <c r="I215" s="251"/>
      <c r="J215" s="250"/>
      <c r="K215" s="250"/>
      <c r="L215" s="46"/>
    </row>
  </sheetData>
  <sheetProtection password="CD68" sheet="1" objects="1" scenarios="1"/>
  <autoFilter ref="C119:K214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" footer="0"/>
  <pageSetup paperSize="9" scale="92" fitToHeight="100" orientation="portrait" r:id="rId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>
    <pageSetUpPr fitToPage="1"/>
  </sheetPr>
  <dimension ref="A2:BM149"/>
  <sheetViews>
    <sheetView showGridLines="0" workbookViewId="0"/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10" width="20.1640625" style="103" customWidth="1"/>
    <col min="11" max="11" width="20.1640625" customWidth="1"/>
    <col min="12" max="12" width="15.5" hidden="1" customWidth="1"/>
    <col min="13" max="13" width="9.33203125" customWidth="1"/>
    <col min="14" max="14" width="10.83203125" hidden="1" customWidth="1"/>
    <col min="15" max="15" width="9.33203125" hidden="1" customWidth="1"/>
    <col min="16" max="24" width="14.1640625" hidden="1" customWidth="1"/>
    <col min="25" max="25" width="12.33203125" hidden="1" customWidth="1"/>
    <col min="26" max="26" width="16.33203125" customWidth="1"/>
    <col min="27" max="27" width="12.33203125" customWidth="1"/>
    <col min="28" max="28" width="15" customWidth="1"/>
    <col min="29" max="29" width="11" customWidth="1"/>
    <col min="30" max="30" width="15" customWidth="1"/>
    <col min="31" max="31" width="16.33203125" customWidth="1"/>
    <col min="44" max="65" width="9.33203125" hidden="1" customWidth="1"/>
  </cols>
  <sheetData>
    <row r="2" spans="1:46" ht="36.950000000000003" hidden="1" customHeight="1" x14ac:dyDescent="0.2"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6"/>
      <c r="AT2" s="13" t="s">
        <v>89</v>
      </c>
    </row>
    <row r="3" spans="1:46" ht="6.95" hidden="1" customHeight="1" x14ac:dyDescent="0.2">
      <c r="B3" s="104"/>
      <c r="C3" s="105"/>
      <c r="D3" s="105"/>
      <c r="E3" s="105"/>
      <c r="F3" s="105"/>
      <c r="G3" s="105"/>
      <c r="H3" s="105"/>
      <c r="I3" s="106"/>
      <c r="J3" s="106"/>
      <c r="K3" s="105"/>
      <c r="L3" s="105"/>
      <c r="M3" s="16"/>
      <c r="AT3" s="13" t="s">
        <v>73</v>
      </c>
    </row>
    <row r="4" spans="1:46" ht="24.95" hidden="1" customHeight="1" x14ac:dyDescent="0.2">
      <c r="B4" s="16"/>
      <c r="D4" s="107" t="s">
        <v>90</v>
      </c>
      <c r="M4" s="16"/>
      <c r="N4" s="108" t="s">
        <v>10</v>
      </c>
      <c r="AT4" s="13" t="s">
        <v>4</v>
      </c>
    </row>
    <row r="5" spans="1:46" ht="6.95" hidden="1" customHeight="1" x14ac:dyDescent="0.2">
      <c r="B5" s="16"/>
      <c r="M5" s="16"/>
    </row>
    <row r="6" spans="1:46" ht="12" hidden="1" customHeight="1" x14ac:dyDescent="0.2">
      <c r="B6" s="16"/>
      <c r="D6" s="109" t="s">
        <v>15</v>
      </c>
      <c r="M6" s="16"/>
    </row>
    <row r="7" spans="1:46" ht="16.5" hidden="1" customHeight="1" x14ac:dyDescent="0.2">
      <c r="B7" s="16"/>
      <c r="E7" s="374" t="str">
        <f>'Rekapitulácia stavby'!K6</f>
        <v>Nové meranie odberného miesta</v>
      </c>
      <c r="F7" s="375"/>
      <c r="G7" s="375"/>
      <c r="H7" s="375"/>
      <c r="M7" s="16"/>
    </row>
    <row r="8" spans="1:46" s="1" customFormat="1" ht="12" hidden="1" customHeight="1" x14ac:dyDescent="0.2">
      <c r="A8" s="29"/>
      <c r="B8" s="34"/>
      <c r="C8" s="29"/>
      <c r="D8" s="109" t="s">
        <v>91</v>
      </c>
      <c r="E8" s="29"/>
      <c r="F8" s="29"/>
      <c r="G8" s="29"/>
      <c r="H8" s="29"/>
      <c r="I8" s="110"/>
      <c r="J8" s="110"/>
      <c r="K8" s="29"/>
      <c r="L8" s="29"/>
      <c r="M8" s="46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1" customFormat="1" ht="16.5" hidden="1" customHeight="1" x14ac:dyDescent="0.2">
      <c r="A9" s="29"/>
      <c r="B9" s="34"/>
      <c r="C9" s="29"/>
      <c r="D9" s="29"/>
      <c r="E9" s="376" t="s">
        <v>490</v>
      </c>
      <c r="F9" s="377"/>
      <c r="G9" s="377"/>
      <c r="H9" s="377"/>
      <c r="I9" s="110"/>
      <c r="J9" s="110"/>
      <c r="K9" s="29"/>
      <c r="L9" s="29"/>
      <c r="M9" s="46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1" customFormat="1" hidden="1" x14ac:dyDescent="0.2">
      <c r="A10" s="29"/>
      <c r="B10" s="34"/>
      <c r="C10" s="29"/>
      <c r="D10" s="29"/>
      <c r="E10" s="29"/>
      <c r="F10" s="29"/>
      <c r="G10" s="29"/>
      <c r="H10" s="29"/>
      <c r="I10" s="110"/>
      <c r="J10" s="110"/>
      <c r="K10" s="29"/>
      <c r="L10" s="29"/>
      <c r="M10" s="46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1" customFormat="1" ht="12" hidden="1" customHeight="1" x14ac:dyDescent="0.2">
      <c r="A11" s="29"/>
      <c r="B11" s="34"/>
      <c r="C11" s="29"/>
      <c r="D11" s="109" t="s">
        <v>16</v>
      </c>
      <c r="E11" s="29"/>
      <c r="F11" s="111" t="s">
        <v>1</v>
      </c>
      <c r="G11" s="29"/>
      <c r="H11" s="29"/>
      <c r="I11" s="112" t="s">
        <v>17</v>
      </c>
      <c r="J11" s="113" t="s">
        <v>1</v>
      </c>
      <c r="K11" s="29"/>
      <c r="L11" s="29"/>
      <c r="M11" s="46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1" customFormat="1" ht="12" hidden="1" customHeight="1" x14ac:dyDescent="0.2">
      <c r="A12" s="29"/>
      <c r="B12" s="34"/>
      <c r="C12" s="29"/>
      <c r="D12" s="109" t="s">
        <v>18</v>
      </c>
      <c r="E12" s="29"/>
      <c r="F12" s="111" t="s">
        <v>19</v>
      </c>
      <c r="G12" s="29"/>
      <c r="H12" s="29"/>
      <c r="I12" s="112" t="s">
        <v>20</v>
      </c>
      <c r="J12" s="114">
        <f>'Rekapitulácia stavby'!AN8</f>
        <v>44326</v>
      </c>
      <c r="K12" s="29"/>
      <c r="L12" s="29"/>
      <c r="M12" s="46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1" customFormat="1" ht="10.9" hidden="1" customHeight="1" x14ac:dyDescent="0.2">
      <c r="A13" s="29"/>
      <c r="B13" s="34"/>
      <c r="C13" s="29"/>
      <c r="D13" s="29"/>
      <c r="E13" s="29"/>
      <c r="F13" s="29"/>
      <c r="G13" s="29"/>
      <c r="H13" s="29"/>
      <c r="I13" s="110"/>
      <c r="J13" s="110"/>
      <c r="K13" s="29"/>
      <c r="L13" s="29"/>
      <c r="M13" s="46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1" customFormat="1" ht="12" hidden="1" customHeight="1" x14ac:dyDescent="0.2">
      <c r="A14" s="29"/>
      <c r="B14" s="34"/>
      <c r="C14" s="29"/>
      <c r="D14" s="109" t="s">
        <v>21</v>
      </c>
      <c r="E14" s="29"/>
      <c r="F14" s="29"/>
      <c r="G14" s="29"/>
      <c r="H14" s="29"/>
      <c r="I14" s="112" t="s">
        <v>22</v>
      </c>
      <c r="J14" s="113" t="s">
        <v>23</v>
      </c>
      <c r="K14" s="29"/>
      <c r="L14" s="29"/>
      <c r="M14" s="46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1" customFormat="1" ht="18" hidden="1" customHeight="1" x14ac:dyDescent="0.2">
      <c r="A15" s="29"/>
      <c r="B15" s="34"/>
      <c r="C15" s="29"/>
      <c r="D15" s="29"/>
      <c r="E15" s="111"/>
      <c r="F15" s="29"/>
      <c r="G15" s="29"/>
      <c r="H15" s="29"/>
      <c r="I15" s="112" t="s">
        <v>24</v>
      </c>
      <c r="J15" s="113" t="s">
        <v>25</v>
      </c>
      <c r="K15" s="29"/>
      <c r="L15" s="29"/>
      <c r="M15" s="46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1" customFormat="1" ht="6.95" hidden="1" customHeight="1" x14ac:dyDescent="0.2">
      <c r="A16" s="29"/>
      <c r="B16" s="34"/>
      <c r="C16" s="29"/>
      <c r="D16" s="29"/>
      <c r="E16" s="29"/>
      <c r="F16" s="29"/>
      <c r="G16" s="29"/>
      <c r="H16" s="29"/>
      <c r="I16" s="110"/>
      <c r="J16" s="110"/>
      <c r="K16" s="29"/>
      <c r="L16" s="29"/>
      <c r="M16" s="46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1" customFormat="1" ht="12" hidden="1" customHeight="1" x14ac:dyDescent="0.2">
      <c r="A17" s="29"/>
      <c r="B17" s="34"/>
      <c r="C17" s="29"/>
      <c r="D17" s="109" t="s">
        <v>26</v>
      </c>
      <c r="E17" s="29"/>
      <c r="F17" s="29"/>
      <c r="G17" s="29"/>
      <c r="H17" s="29"/>
      <c r="I17" s="112" t="s">
        <v>22</v>
      </c>
      <c r="J17" s="26">
        <f>'Rekapitulácia stavby'!AN13</f>
        <v>0</v>
      </c>
      <c r="K17" s="29"/>
      <c r="L17" s="29"/>
      <c r="M17" s="46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1" customFormat="1" ht="18" hidden="1" customHeight="1" x14ac:dyDescent="0.2">
      <c r="A18" s="29"/>
      <c r="B18" s="34"/>
      <c r="C18" s="29"/>
      <c r="D18" s="29"/>
      <c r="E18" s="378">
        <f>'Rekapitulácia stavby'!E14</f>
        <v>0</v>
      </c>
      <c r="F18" s="379"/>
      <c r="G18" s="379"/>
      <c r="H18" s="379"/>
      <c r="I18" s="112" t="s">
        <v>24</v>
      </c>
      <c r="J18" s="26">
        <f>'Rekapitulácia stavby'!AN14</f>
        <v>0</v>
      </c>
      <c r="K18" s="29"/>
      <c r="L18" s="29"/>
      <c r="M18" s="46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1" customFormat="1" ht="6.95" hidden="1" customHeight="1" x14ac:dyDescent="0.2">
      <c r="A19" s="29"/>
      <c r="B19" s="34"/>
      <c r="C19" s="29"/>
      <c r="D19" s="29"/>
      <c r="E19" s="29"/>
      <c r="F19" s="29"/>
      <c r="G19" s="29"/>
      <c r="H19" s="29"/>
      <c r="I19" s="110"/>
      <c r="J19" s="110"/>
      <c r="K19" s="29"/>
      <c r="L19" s="29"/>
      <c r="M19" s="46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1" customFormat="1" ht="12" hidden="1" customHeight="1" x14ac:dyDescent="0.2">
      <c r="A20" s="29"/>
      <c r="B20" s="34"/>
      <c r="C20" s="29"/>
      <c r="D20" s="109" t="s">
        <v>27</v>
      </c>
      <c r="E20" s="29"/>
      <c r="F20" s="29"/>
      <c r="G20" s="29"/>
      <c r="H20" s="29"/>
      <c r="I20" s="112" t="s">
        <v>22</v>
      </c>
      <c r="J20" s="113" t="s">
        <v>1</v>
      </c>
      <c r="K20" s="29"/>
      <c r="L20" s="29"/>
      <c r="M20" s="46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1" customFormat="1" ht="18" hidden="1" customHeight="1" x14ac:dyDescent="0.2">
      <c r="A21" s="29"/>
      <c r="B21" s="34"/>
      <c r="C21" s="29"/>
      <c r="D21" s="29"/>
      <c r="E21" s="111"/>
      <c r="F21" s="29"/>
      <c r="G21" s="29"/>
      <c r="H21" s="29"/>
      <c r="I21" s="112" t="s">
        <v>24</v>
      </c>
      <c r="J21" s="113" t="s">
        <v>1</v>
      </c>
      <c r="K21" s="29"/>
      <c r="L21" s="29"/>
      <c r="M21" s="46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1" customFormat="1" ht="6.95" hidden="1" customHeight="1" x14ac:dyDescent="0.2">
      <c r="A22" s="29"/>
      <c r="B22" s="34"/>
      <c r="C22" s="29"/>
      <c r="D22" s="29"/>
      <c r="E22" s="29"/>
      <c r="F22" s="29"/>
      <c r="G22" s="29"/>
      <c r="H22" s="29"/>
      <c r="I22" s="110"/>
      <c r="J22" s="110"/>
      <c r="K22" s="29"/>
      <c r="L22" s="29"/>
      <c r="M22" s="46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1" customFormat="1" ht="12" hidden="1" customHeight="1" x14ac:dyDescent="0.2">
      <c r="A23" s="29"/>
      <c r="B23" s="34"/>
      <c r="C23" s="29"/>
      <c r="D23" s="109" t="s">
        <v>29</v>
      </c>
      <c r="E23" s="29"/>
      <c r="F23" s="29"/>
      <c r="G23" s="29"/>
      <c r="H23" s="29"/>
      <c r="I23" s="112" t="s">
        <v>22</v>
      </c>
      <c r="J23" s="113" t="s">
        <v>1</v>
      </c>
      <c r="K23" s="29"/>
      <c r="L23" s="29"/>
      <c r="M23" s="46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1" customFormat="1" ht="18" hidden="1" customHeight="1" x14ac:dyDescent="0.2">
      <c r="A24" s="29"/>
      <c r="B24" s="34"/>
      <c r="C24" s="29"/>
      <c r="D24" s="29"/>
      <c r="E24" s="111" t="s">
        <v>493</v>
      </c>
      <c r="F24" s="29"/>
      <c r="G24" s="29"/>
      <c r="H24" s="29"/>
      <c r="I24" s="112" t="s">
        <v>24</v>
      </c>
      <c r="J24" s="113" t="s">
        <v>1</v>
      </c>
      <c r="K24" s="29"/>
      <c r="L24" s="29"/>
      <c r="M24" s="46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1" customFormat="1" ht="6.95" hidden="1" customHeight="1" x14ac:dyDescent="0.2">
      <c r="A25" s="29"/>
      <c r="B25" s="34"/>
      <c r="C25" s="29"/>
      <c r="D25" s="29"/>
      <c r="E25" s="29"/>
      <c r="F25" s="29"/>
      <c r="G25" s="29"/>
      <c r="H25" s="29"/>
      <c r="I25" s="110"/>
      <c r="J25" s="110"/>
      <c r="K25" s="29"/>
      <c r="L25" s="29"/>
      <c r="M25" s="46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1" customFormat="1" ht="12" hidden="1" customHeight="1" x14ac:dyDescent="0.2">
      <c r="A26" s="29"/>
      <c r="B26" s="34"/>
      <c r="C26" s="29"/>
      <c r="D26" s="109" t="s">
        <v>30</v>
      </c>
      <c r="E26" s="29"/>
      <c r="F26" s="29"/>
      <c r="G26" s="29"/>
      <c r="H26" s="29"/>
      <c r="I26" s="110"/>
      <c r="J26" s="110"/>
      <c r="K26" s="29"/>
      <c r="L26" s="29"/>
      <c r="M26" s="46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7" customFormat="1" ht="16.5" hidden="1" customHeight="1" x14ac:dyDescent="0.2">
      <c r="A27" s="115"/>
      <c r="B27" s="116"/>
      <c r="C27" s="115"/>
      <c r="D27" s="115"/>
      <c r="E27" s="380" t="s">
        <v>1</v>
      </c>
      <c r="F27" s="380"/>
      <c r="G27" s="380"/>
      <c r="H27" s="380"/>
      <c r="I27" s="117"/>
      <c r="J27" s="117"/>
      <c r="K27" s="115"/>
      <c r="L27" s="115"/>
      <c r="M27" s="118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1" customFormat="1" ht="6.95" hidden="1" customHeight="1" x14ac:dyDescent="0.2">
      <c r="A28" s="29"/>
      <c r="B28" s="34"/>
      <c r="C28" s="29"/>
      <c r="D28" s="29"/>
      <c r="E28" s="29"/>
      <c r="F28" s="29"/>
      <c r="G28" s="29"/>
      <c r="H28" s="29"/>
      <c r="I28" s="110"/>
      <c r="J28" s="110"/>
      <c r="K28" s="29"/>
      <c r="L28" s="29"/>
      <c r="M28" s="46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1" customFormat="1" ht="6.95" hidden="1" customHeight="1" x14ac:dyDescent="0.2">
      <c r="A29" s="29"/>
      <c r="B29" s="34"/>
      <c r="C29" s="29"/>
      <c r="D29" s="119"/>
      <c r="E29" s="119"/>
      <c r="F29" s="119"/>
      <c r="G29" s="119"/>
      <c r="H29" s="119"/>
      <c r="I29" s="120"/>
      <c r="J29" s="120"/>
      <c r="K29" s="119"/>
      <c r="L29" s="119"/>
      <c r="M29" s="46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1" customFormat="1" ht="12.75" hidden="1" x14ac:dyDescent="0.2">
      <c r="A30" s="29"/>
      <c r="B30" s="34"/>
      <c r="C30" s="29"/>
      <c r="D30" s="29"/>
      <c r="E30" s="109" t="s">
        <v>93</v>
      </c>
      <c r="F30" s="29"/>
      <c r="G30" s="29"/>
      <c r="H30" s="29"/>
      <c r="I30" s="110"/>
      <c r="J30" s="110"/>
      <c r="K30" s="121">
        <f>I96</f>
        <v>0</v>
      </c>
      <c r="L30" s="29"/>
      <c r="M30" s="46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1" customFormat="1" ht="12.75" hidden="1" x14ac:dyDescent="0.2">
      <c r="A31" s="29"/>
      <c r="B31" s="34"/>
      <c r="C31" s="29"/>
      <c r="D31" s="29"/>
      <c r="E31" s="109" t="s">
        <v>94</v>
      </c>
      <c r="F31" s="29"/>
      <c r="G31" s="29"/>
      <c r="H31" s="29"/>
      <c r="I31" s="110"/>
      <c r="J31" s="110"/>
      <c r="K31" s="121">
        <f>J96</f>
        <v>0</v>
      </c>
      <c r="L31" s="29"/>
      <c r="M31" s="46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1" customFormat="1" ht="25.35" hidden="1" customHeight="1" x14ac:dyDescent="0.2">
      <c r="A32" s="29"/>
      <c r="B32" s="34"/>
      <c r="C32" s="29"/>
      <c r="D32" s="122" t="s">
        <v>31</v>
      </c>
      <c r="E32" s="29"/>
      <c r="F32" s="29"/>
      <c r="G32" s="29"/>
      <c r="H32" s="29"/>
      <c r="I32" s="110"/>
      <c r="J32" s="110"/>
      <c r="K32" s="123">
        <f>ROUND(K119, 2)</f>
        <v>0</v>
      </c>
      <c r="L32" s="29"/>
      <c r="M32" s="46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1" customFormat="1" ht="6.95" hidden="1" customHeight="1" x14ac:dyDescent="0.2">
      <c r="A33" s="29"/>
      <c r="B33" s="34"/>
      <c r="C33" s="29"/>
      <c r="D33" s="119"/>
      <c r="E33" s="119"/>
      <c r="F33" s="119"/>
      <c r="G33" s="119"/>
      <c r="H33" s="119"/>
      <c r="I33" s="120"/>
      <c r="J33" s="120"/>
      <c r="K33" s="119"/>
      <c r="L33" s="119"/>
      <c r="M33" s="46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1" customFormat="1" ht="14.45" hidden="1" customHeight="1" x14ac:dyDescent="0.2">
      <c r="A34" s="29"/>
      <c r="B34" s="34"/>
      <c r="C34" s="29"/>
      <c r="D34" s="29"/>
      <c r="E34" s="29"/>
      <c r="F34" s="124" t="s">
        <v>33</v>
      </c>
      <c r="G34" s="29"/>
      <c r="H34" s="29"/>
      <c r="I34" s="125" t="s">
        <v>32</v>
      </c>
      <c r="J34" s="110"/>
      <c r="K34" s="124" t="s">
        <v>34</v>
      </c>
      <c r="L34" s="29"/>
      <c r="M34" s="46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1" customFormat="1" ht="14.45" hidden="1" customHeight="1" x14ac:dyDescent="0.2">
      <c r="A35" s="29"/>
      <c r="B35" s="34"/>
      <c r="C35" s="29"/>
      <c r="D35" s="126" t="s">
        <v>35</v>
      </c>
      <c r="E35" s="109" t="s">
        <v>36</v>
      </c>
      <c r="F35" s="121">
        <f>ROUND((ROUND((SUM(BE119:BE127)),  2) + SUM(BE129:BE148)), 2)</f>
        <v>0</v>
      </c>
      <c r="G35" s="29"/>
      <c r="H35" s="29"/>
      <c r="I35" s="127">
        <v>0.2</v>
      </c>
      <c r="J35" s="110"/>
      <c r="K35" s="121">
        <f>ROUND((ROUND(((SUM(BE119:BE127))*I35),  2) + (SUM(BE129:BE148)*I35)), 2)</f>
        <v>0</v>
      </c>
      <c r="L35" s="29"/>
      <c r="M35" s="46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1" customFormat="1" ht="14.45" hidden="1" customHeight="1" x14ac:dyDescent="0.2">
      <c r="A36" s="29"/>
      <c r="B36" s="34"/>
      <c r="C36" s="29"/>
      <c r="D36" s="29"/>
      <c r="E36" s="109" t="s">
        <v>37</v>
      </c>
      <c r="F36" s="121">
        <f>ROUND((ROUND((SUM(BF119:BF127)),  2) + SUM(BF129:BF148)), 2)</f>
        <v>0</v>
      </c>
      <c r="G36" s="29"/>
      <c r="H36" s="29"/>
      <c r="I36" s="127">
        <v>0.2</v>
      </c>
      <c r="J36" s="110"/>
      <c r="K36" s="121">
        <f>ROUND((ROUND(((SUM(BF119:BF127))*I36),  2) + (SUM(BF129:BF148)*I36)), 2)</f>
        <v>0</v>
      </c>
      <c r="L36" s="29"/>
      <c r="M36" s="46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1" customFormat="1" ht="14.45" hidden="1" customHeight="1" x14ac:dyDescent="0.2">
      <c r="A37" s="29"/>
      <c r="B37" s="34"/>
      <c r="C37" s="29"/>
      <c r="D37" s="29"/>
      <c r="E37" s="109" t="s">
        <v>38</v>
      </c>
      <c r="F37" s="121">
        <f>ROUND((ROUND((SUM(BG119:BG127)),  2) + SUM(BG129:BG148)), 2)</f>
        <v>0</v>
      </c>
      <c r="G37" s="29"/>
      <c r="H37" s="29"/>
      <c r="I37" s="127">
        <v>0.2</v>
      </c>
      <c r="J37" s="110"/>
      <c r="K37" s="121">
        <f>0</f>
        <v>0</v>
      </c>
      <c r="L37" s="29"/>
      <c r="M37" s="46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1" customFormat="1" ht="14.45" hidden="1" customHeight="1" x14ac:dyDescent="0.2">
      <c r="A38" s="29"/>
      <c r="B38" s="34"/>
      <c r="C38" s="29"/>
      <c r="D38" s="29"/>
      <c r="E38" s="109" t="s">
        <v>39</v>
      </c>
      <c r="F38" s="121">
        <f>ROUND((ROUND((SUM(BH119:BH127)),  2) + SUM(BH129:BH148)), 2)</f>
        <v>0</v>
      </c>
      <c r="G38" s="29"/>
      <c r="H38" s="29"/>
      <c r="I38" s="127">
        <v>0.2</v>
      </c>
      <c r="J38" s="110"/>
      <c r="K38" s="121">
        <f>0</f>
        <v>0</v>
      </c>
      <c r="L38" s="29"/>
      <c r="M38" s="46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1" customFormat="1" ht="14.45" hidden="1" customHeight="1" x14ac:dyDescent="0.2">
      <c r="A39" s="29"/>
      <c r="B39" s="34"/>
      <c r="C39" s="29"/>
      <c r="D39" s="29"/>
      <c r="E39" s="109" t="s">
        <v>40</v>
      </c>
      <c r="F39" s="121">
        <f>ROUND((ROUND((SUM(BI119:BI127)),  2) + SUM(BI129:BI148)), 2)</f>
        <v>0</v>
      </c>
      <c r="G39" s="29"/>
      <c r="H39" s="29"/>
      <c r="I39" s="127">
        <v>0</v>
      </c>
      <c r="J39" s="110"/>
      <c r="K39" s="121">
        <f>0</f>
        <v>0</v>
      </c>
      <c r="L39" s="29"/>
      <c r="M39" s="46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1" customFormat="1" ht="6.95" hidden="1" customHeight="1" x14ac:dyDescent="0.2">
      <c r="A40" s="29"/>
      <c r="B40" s="34"/>
      <c r="C40" s="29"/>
      <c r="D40" s="29"/>
      <c r="E40" s="29"/>
      <c r="F40" s="29"/>
      <c r="G40" s="29"/>
      <c r="H40" s="29"/>
      <c r="I40" s="110"/>
      <c r="J40" s="110"/>
      <c r="K40" s="29"/>
      <c r="L40" s="29"/>
      <c r="M40" s="46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25.35" hidden="1" customHeight="1" x14ac:dyDescent="0.2">
      <c r="A41" s="29"/>
      <c r="B41" s="34"/>
      <c r="C41" s="128"/>
      <c r="D41" s="129" t="s">
        <v>41</v>
      </c>
      <c r="E41" s="130"/>
      <c r="F41" s="130"/>
      <c r="G41" s="131" t="s">
        <v>42</v>
      </c>
      <c r="H41" s="132" t="s">
        <v>43</v>
      </c>
      <c r="I41" s="133"/>
      <c r="J41" s="133"/>
      <c r="K41" s="134">
        <f>SUM(K32:K39)</f>
        <v>0</v>
      </c>
      <c r="L41" s="135"/>
      <c r="M41" s="46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1" customFormat="1" ht="14.45" hidden="1" customHeight="1" x14ac:dyDescent="0.2">
      <c r="A42" s="29"/>
      <c r="B42" s="34"/>
      <c r="C42" s="29"/>
      <c r="D42" s="29"/>
      <c r="E42" s="29"/>
      <c r="F42" s="29"/>
      <c r="G42" s="29"/>
      <c r="H42" s="29"/>
      <c r="I42" s="110"/>
      <c r="J42" s="110"/>
      <c r="K42" s="29"/>
      <c r="L42" s="29"/>
      <c r="M42" s="46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ht="14.45" hidden="1" customHeight="1" x14ac:dyDescent="0.2">
      <c r="B43" s="16"/>
      <c r="M43" s="16"/>
    </row>
    <row r="44" spans="1:31" ht="14.45" hidden="1" customHeight="1" x14ac:dyDescent="0.2">
      <c r="B44" s="16"/>
      <c r="M44" s="16"/>
    </row>
    <row r="45" spans="1:31" ht="14.45" hidden="1" customHeight="1" x14ac:dyDescent="0.2">
      <c r="B45" s="16"/>
      <c r="M45" s="16"/>
    </row>
    <row r="46" spans="1:31" ht="14.45" hidden="1" customHeight="1" x14ac:dyDescent="0.2">
      <c r="B46" s="16"/>
      <c r="M46" s="16"/>
    </row>
    <row r="47" spans="1:31" ht="14.45" hidden="1" customHeight="1" x14ac:dyDescent="0.2">
      <c r="B47" s="16"/>
      <c r="M47" s="16"/>
    </row>
    <row r="48" spans="1:31" ht="14.45" hidden="1" customHeight="1" x14ac:dyDescent="0.2">
      <c r="B48" s="16"/>
      <c r="M48" s="16"/>
    </row>
    <row r="49" spans="1:31" ht="14.45" hidden="1" customHeight="1" x14ac:dyDescent="0.2">
      <c r="B49" s="16"/>
      <c r="M49" s="16"/>
    </row>
    <row r="50" spans="1:31" s="1" customFormat="1" ht="14.45" hidden="1" customHeight="1" x14ac:dyDescent="0.2">
      <c r="B50" s="46"/>
      <c r="D50" s="136" t="s">
        <v>44</v>
      </c>
      <c r="E50" s="137"/>
      <c r="F50" s="137"/>
      <c r="G50" s="136" t="s">
        <v>45</v>
      </c>
      <c r="H50" s="137"/>
      <c r="I50" s="138"/>
      <c r="J50" s="138"/>
      <c r="K50" s="137"/>
      <c r="L50" s="137"/>
      <c r="M50" s="46"/>
    </row>
    <row r="51" spans="1:31" hidden="1" x14ac:dyDescent="0.2">
      <c r="B51" s="16"/>
      <c r="M51" s="16"/>
    </row>
    <row r="52" spans="1:31" hidden="1" x14ac:dyDescent="0.2">
      <c r="B52" s="16"/>
      <c r="M52" s="16"/>
    </row>
    <row r="53" spans="1:31" hidden="1" x14ac:dyDescent="0.2">
      <c r="B53" s="16"/>
      <c r="M53" s="16"/>
    </row>
    <row r="54" spans="1:31" hidden="1" x14ac:dyDescent="0.2">
      <c r="B54" s="16"/>
      <c r="M54" s="16"/>
    </row>
    <row r="55" spans="1:31" hidden="1" x14ac:dyDescent="0.2">
      <c r="B55" s="16"/>
      <c r="M55" s="16"/>
    </row>
    <row r="56" spans="1:31" hidden="1" x14ac:dyDescent="0.2">
      <c r="B56" s="16"/>
      <c r="M56" s="16"/>
    </row>
    <row r="57" spans="1:31" hidden="1" x14ac:dyDescent="0.2">
      <c r="B57" s="16"/>
      <c r="M57" s="16"/>
    </row>
    <row r="58" spans="1:31" hidden="1" x14ac:dyDescent="0.2">
      <c r="B58" s="16"/>
      <c r="M58" s="16"/>
    </row>
    <row r="59" spans="1:31" hidden="1" x14ac:dyDescent="0.2">
      <c r="B59" s="16"/>
      <c r="M59" s="16"/>
    </row>
    <row r="60" spans="1:31" hidden="1" x14ac:dyDescent="0.2">
      <c r="B60" s="16"/>
      <c r="M60" s="16"/>
    </row>
    <row r="61" spans="1:31" s="1" customFormat="1" ht="12.75" hidden="1" x14ac:dyDescent="0.2">
      <c r="A61" s="29"/>
      <c r="B61" s="34"/>
      <c r="C61" s="29"/>
      <c r="D61" s="139" t="s">
        <v>46</v>
      </c>
      <c r="E61" s="140"/>
      <c r="F61" s="141" t="s">
        <v>47</v>
      </c>
      <c r="G61" s="139" t="s">
        <v>46</v>
      </c>
      <c r="H61" s="140"/>
      <c r="I61" s="142"/>
      <c r="J61" s="143" t="s">
        <v>47</v>
      </c>
      <c r="K61" s="140"/>
      <c r="L61" s="140"/>
      <c r="M61" s="46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idden="1" x14ac:dyDescent="0.2">
      <c r="B62" s="16"/>
      <c r="M62" s="16"/>
    </row>
    <row r="63" spans="1:31" hidden="1" x14ac:dyDescent="0.2">
      <c r="B63" s="16"/>
      <c r="M63" s="16"/>
    </row>
    <row r="64" spans="1:31" hidden="1" x14ac:dyDescent="0.2">
      <c r="B64" s="16"/>
      <c r="M64" s="16"/>
    </row>
    <row r="65" spans="1:31" s="1" customFormat="1" ht="12.75" hidden="1" x14ac:dyDescent="0.2">
      <c r="A65" s="29"/>
      <c r="B65" s="34"/>
      <c r="C65" s="29"/>
      <c r="D65" s="136" t="s">
        <v>48</v>
      </c>
      <c r="E65" s="144"/>
      <c r="F65" s="144"/>
      <c r="G65" s="136" t="s">
        <v>49</v>
      </c>
      <c r="H65" s="144"/>
      <c r="I65" s="145"/>
      <c r="J65" s="145"/>
      <c r="K65" s="144"/>
      <c r="L65" s="144"/>
      <c r="M65" s="46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idden="1" x14ac:dyDescent="0.2">
      <c r="B66" s="16"/>
      <c r="M66" s="16"/>
    </row>
    <row r="67" spans="1:31" hidden="1" x14ac:dyDescent="0.2">
      <c r="B67" s="16"/>
      <c r="M67" s="16"/>
    </row>
    <row r="68" spans="1:31" hidden="1" x14ac:dyDescent="0.2">
      <c r="B68" s="16"/>
      <c r="M68" s="16"/>
    </row>
    <row r="69" spans="1:31" hidden="1" x14ac:dyDescent="0.2">
      <c r="B69" s="16"/>
      <c r="M69" s="16"/>
    </row>
    <row r="70" spans="1:31" hidden="1" x14ac:dyDescent="0.2">
      <c r="B70" s="16"/>
      <c r="M70" s="16"/>
    </row>
    <row r="71" spans="1:31" hidden="1" x14ac:dyDescent="0.2">
      <c r="B71" s="16"/>
      <c r="M71" s="16"/>
    </row>
    <row r="72" spans="1:31" hidden="1" x14ac:dyDescent="0.2">
      <c r="B72" s="16"/>
      <c r="M72" s="16"/>
    </row>
    <row r="73" spans="1:31" hidden="1" x14ac:dyDescent="0.2">
      <c r="B73" s="16"/>
      <c r="M73" s="16"/>
    </row>
    <row r="74" spans="1:31" hidden="1" x14ac:dyDescent="0.2">
      <c r="B74" s="16"/>
      <c r="M74" s="16"/>
    </row>
    <row r="75" spans="1:31" hidden="1" x14ac:dyDescent="0.2">
      <c r="B75" s="16"/>
      <c r="M75" s="16"/>
    </row>
    <row r="76" spans="1:31" s="1" customFormat="1" ht="12.75" hidden="1" x14ac:dyDescent="0.2">
      <c r="A76" s="29"/>
      <c r="B76" s="34"/>
      <c r="C76" s="29"/>
      <c r="D76" s="139" t="s">
        <v>46</v>
      </c>
      <c r="E76" s="140"/>
      <c r="F76" s="141" t="s">
        <v>47</v>
      </c>
      <c r="G76" s="139" t="s">
        <v>46</v>
      </c>
      <c r="H76" s="140"/>
      <c r="I76" s="142"/>
      <c r="J76" s="143" t="s">
        <v>47</v>
      </c>
      <c r="K76" s="140"/>
      <c r="L76" s="140"/>
      <c r="M76" s="46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1" customFormat="1" ht="14.45" hidden="1" customHeight="1" x14ac:dyDescent="0.2">
      <c r="A77" s="29"/>
      <c r="B77" s="146"/>
      <c r="C77" s="147"/>
      <c r="D77" s="147"/>
      <c r="E77" s="147"/>
      <c r="F77" s="147"/>
      <c r="G77" s="147"/>
      <c r="H77" s="147"/>
      <c r="I77" s="148"/>
      <c r="J77" s="148"/>
      <c r="K77" s="147"/>
      <c r="L77" s="147"/>
      <c r="M77" s="46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78" spans="1:31" hidden="1" x14ac:dyDescent="0.2"/>
    <row r="79" spans="1:31" hidden="1" x14ac:dyDescent="0.2"/>
    <row r="80" spans="1:31" hidden="1" x14ac:dyDescent="0.2"/>
    <row r="81" spans="1:47" s="1" customFormat="1" ht="6.95" hidden="1" customHeight="1" x14ac:dyDescent="0.2">
      <c r="A81" s="29"/>
      <c r="B81" s="149"/>
      <c r="C81" s="150"/>
      <c r="D81" s="150"/>
      <c r="E81" s="150"/>
      <c r="F81" s="150"/>
      <c r="G81" s="150"/>
      <c r="H81" s="150"/>
      <c r="I81" s="151"/>
      <c r="J81" s="151"/>
      <c r="K81" s="150"/>
      <c r="L81" s="150"/>
      <c r="M81" s="46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1" customFormat="1" ht="24.95" hidden="1" customHeight="1" x14ac:dyDescent="0.2">
      <c r="A82" s="29"/>
      <c r="B82" s="30"/>
      <c r="C82" s="19" t="s">
        <v>95</v>
      </c>
      <c r="D82" s="31"/>
      <c r="E82" s="31"/>
      <c r="F82" s="31"/>
      <c r="G82" s="31"/>
      <c r="H82" s="31"/>
      <c r="I82" s="110"/>
      <c r="J82" s="110"/>
      <c r="K82" s="31"/>
      <c r="L82" s="31"/>
      <c r="M82" s="46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1" customFormat="1" ht="6.95" hidden="1" customHeight="1" x14ac:dyDescent="0.2">
      <c r="A83" s="29"/>
      <c r="B83" s="30"/>
      <c r="C83" s="31"/>
      <c r="D83" s="31"/>
      <c r="E83" s="31"/>
      <c r="F83" s="31"/>
      <c r="G83" s="31"/>
      <c r="H83" s="31"/>
      <c r="I83" s="110"/>
      <c r="J83" s="110"/>
      <c r="K83" s="31"/>
      <c r="L83" s="31"/>
      <c r="M83" s="46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1" customFormat="1" ht="12" hidden="1" customHeight="1" x14ac:dyDescent="0.2">
      <c r="A84" s="29"/>
      <c r="B84" s="30"/>
      <c r="C84" s="25" t="s">
        <v>15</v>
      </c>
      <c r="D84" s="31"/>
      <c r="E84" s="31"/>
      <c r="F84" s="31"/>
      <c r="G84" s="31"/>
      <c r="H84" s="31"/>
      <c r="I84" s="110"/>
      <c r="J84" s="110"/>
      <c r="K84" s="31"/>
      <c r="L84" s="31"/>
      <c r="M84" s="46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1" customFormat="1" ht="16.5" hidden="1" customHeight="1" x14ac:dyDescent="0.2">
      <c r="A85" s="29"/>
      <c r="B85" s="30"/>
      <c r="C85" s="31"/>
      <c r="D85" s="31"/>
      <c r="E85" s="372" t="str">
        <f>E7</f>
        <v>Nové meranie odberného miesta</v>
      </c>
      <c r="F85" s="373"/>
      <c r="G85" s="373"/>
      <c r="H85" s="373"/>
      <c r="I85" s="110"/>
      <c r="J85" s="110"/>
      <c r="K85" s="31"/>
      <c r="L85" s="31"/>
      <c r="M85" s="46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1" customFormat="1" ht="12" hidden="1" customHeight="1" x14ac:dyDescent="0.2">
      <c r="A86" s="29"/>
      <c r="B86" s="30"/>
      <c r="C86" s="25" t="s">
        <v>91</v>
      </c>
      <c r="D86" s="31"/>
      <c r="E86" s="31"/>
      <c r="F86" s="31"/>
      <c r="G86" s="31"/>
      <c r="H86" s="31"/>
      <c r="I86" s="110"/>
      <c r="J86" s="110"/>
      <c r="K86" s="31"/>
      <c r="L86" s="31"/>
      <c r="M86" s="46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1" customFormat="1" ht="16.5" hidden="1" customHeight="1" x14ac:dyDescent="0.2">
      <c r="A87" s="29"/>
      <c r="B87" s="30"/>
      <c r="C87" s="31"/>
      <c r="D87" s="31"/>
      <c r="E87" s="347" t="str">
        <f>E9</f>
        <v>04 - Revízie a dokumentácie</v>
      </c>
      <c r="F87" s="371"/>
      <c r="G87" s="371"/>
      <c r="H87" s="371"/>
      <c r="I87" s="110"/>
      <c r="J87" s="110"/>
      <c r="K87" s="31"/>
      <c r="L87" s="31"/>
      <c r="M87" s="46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1" customFormat="1" ht="6.95" hidden="1" customHeight="1" x14ac:dyDescent="0.2">
      <c r="A88" s="29"/>
      <c r="B88" s="30"/>
      <c r="C88" s="31"/>
      <c r="D88" s="31"/>
      <c r="E88" s="31"/>
      <c r="F88" s="31"/>
      <c r="G88" s="31"/>
      <c r="H88" s="31"/>
      <c r="I88" s="110"/>
      <c r="J88" s="110"/>
      <c r="K88" s="31"/>
      <c r="L88" s="31"/>
      <c r="M88" s="46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1" customFormat="1" ht="12" hidden="1" customHeight="1" x14ac:dyDescent="0.2">
      <c r="A89" s="29"/>
      <c r="B89" s="30"/>
      <c r="C89" s="25" t="s">
        <v>18</v>
      </c>
      <c r="D89" s="31"/>
      <c r="E89" s="31"/>
      <c r="F89" s="23" t="str">
        <f>F12</f>
        <v>Bratislava</v>
      </c>
      <c r="G89" s="31"/>
      <c r="H89" s="31"/>
      <c r="I89" s="112" t="s">
        <v>20</v>
      </c>
      <c r="J89" s="114">
        <f>IF(J12="","",J12)</f>
        <v>44326</v>
      </c>
      <c r="K89" s="31"/>
      <c r="L89" s="31"/>
      <c r="M89" s="46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1" customFormat="1" ht="6.95" hidden="1" customHeight="1" x14ac:dyDescent="0.2">
      <c r="A90" s="29"/>
      <c r="B90" s="30"/>
      <c r="C90" s="31"/>
      <c r="D90" s="31"/>
      <c r="E90" s="31"/>
      <c r="F90" s="31"/>
      <c r="G90" s="31"/>
      <c r="H90" s="31"/>
      <c r="I90" s="110"/>
      <c r="J90" s="110"/>
      <c r="K90" s="31"/>
      <c r="L90" s="31"/>
      <c r="M90" s="46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1" customFormat="1" ht="15.2" hidden="1" customHeight="1" x14ac:dyDescent="0.2">
      <c r="A91" s="29"/>
      <c r="B91" s="30"/>
      <c r="C91" s="25" t="s">
        <v>21</v>
      </c>
      <c r="D91" s="31"/>
      <c r="E91" s="31"/>
      <c r="F91" s="23">
        <f>E15</f>
        <v>0</v>
      </c>
      <c r="G91" s="31"/>
      <c r="H91" s="31"/>
      <c r="I91" s="112" t="s">
        <v>27</v>
      </c>
      <c r="J91" s="152">
        <f>E21</f>
        <v>0</v>
      </c>
      <c r="K91" s="31"/>
      <c r="L91" s="31"/>
      <c r="M91" s="46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1" customFormat="1" ht="15.2" hidden="1" customHeight="1" x14ac:dyDescent="0.2">
      <c r="A92" s="29"/>
      <c r="B92" s="30"/>
      <c r="C92" s="25" t="s">
        <v>26</v>
      </c>
      <c r="D92" s="31"/>
      <c r="E92" s="31"/>
      <c r="F92" s="23">
        <f>IF(E18="","",E18)</f>
        <v>0</v>
      </c>
      <c r="G92" s="31"/>
      <c r="H92" s="31"/>
      <c r="I92" s="112" t="s">
        <v>29</v>
      </c>
      <c r="J92" s="152" t="str">
        <f>E24</f>
        <v xml:space="preserve"> </v>
      </c>
      <c r="K92" s="31"/>
      <c r="L92" s="31"/>
      <c r="M92" s="46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1" customFormat="1" ht="10.35" hidden="1" customHeight="1" x14ac:dyDescent="0.2">
      <c r="A93" s="29"/>
      <c r="B93" s="30"/>
      <c r="C93" s="31"/>
      <c r="D93" s="31"/>
      <c r="E93" s="31"/>
      <c r="F93" s="31"/>
      <c r="G93" s="31"/>
      <c r="H93" s="31"/>
      <c r="I93" s="110"/>
      <c r="J93" s="110"/>
      <c r="K93" s="31"/>
      <c r="L93" s="31"/>
      <c r="M93" s="46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1" customFormat="1" ht="29.25" hidden="1" customHeight="1" x14ac:dyDescent="0.2">
      <c r="A94" s="29"/>
      <c r="B94" s="30"/>
      <c r="C94" s="153" t="s">
        <v>96</v>
      </c>
      <c r="D94" s="154"/>
      <c r="E94" s="154"/>
      <c r="F94" s="154"/>
      <c r="G94" s="154"/>
      <c r="H94" s="154"/>
      <c r="I94" s="155" t="s">
        <v>97</v>
      </c>
      <c r="J94" s="155" t="s">
        <v>98</v>
      </c>
      <c r="K94" s="156" t="s">
        <v>99</v>
      </c>
      <c r="L94" s="154"/>
      <c r="M94" s="46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1" customFormat="1" ht="10.35" hidden="1" customHeight="1" x14ac:dyDescent="0.2">
      <c r="A95" s="29"/>
      <c r="B95" s="30"/>
      <c r="C95" s="31"/>
      <c r="D95" s="31"/>
      <c r="E95" s="31"/>
      <c r="F95" s="31"/>
      <c r="G95" s="31"/>
      <c r="H95" s="31"/>
      <c r="I95" s="110"/>
      <c r="J95" s="110"/>
      <c r="K95" s="31"/>
      <c r="L95" s="31"/>
      <c r="M95" s="46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1" customFormat="1" ht="22.9" hidden="1" customHeight="1" x14ac:dyDescent="0.2">
      <c r="A96" s="29"/>
      <c r="B96" s="30"/>
      <c r="C96" s="157" t="s">
        <v>100</v>
      </c>
      <c r="D96" s="31"/>
      <c r="E96" s="31"/>
      <c r="F96" s="31"/>
      <c r="G96" s="31"/>
      <c r="H96" s="31"/>
      <c r="I96" s="158">
        <f>Q119</f>
        <v>0</v>
      </c>
      <c r="J96" s="158">
        <f>R119</f>
        <v>0</v>
      </c>
      <c r="K96" s="78">
        <f>K119</f>
        <v>0</v>
      </c>
      <c r="L96" s="31"/>
      <c r="M96" s="46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3" t="s">
        <v>101</v>
      </c>
    </row>
    <row r="97" spans="1:31" s="8" customFormat="1" ht="24.95" hidden="1" customHeight="1" x14ac:dyDescent="0.2">
      <c r="B97" s="159"/>
      <c r="C97" s="160"/>
      <c r="D97" s="161" t="s">
        <v>103</v>
      </c>
      <c r="E97" s="162"/>
      <c r="F97" s="162"/>
      <c r="G97" s="162"/>
      <c r="H97" s="162"/>
      <c r="I97" s="163">
        <f>Q120</f>
        <v>0</v>
      </c>
      <c r="J97" s="163">
        <f>R120</f>
        <v>0</v>
      </c>
      <c r="K97" s="164">
        <f>K120</f>
        <v>0</v>
      </c>
      <c r="L97" s="160"/>
      <c r="M97" s="165"/>
    </row>
    <row r="98" spans="1:31" s="11" customFormat="1" ht="19.899999999999999" hidden="1" customHeight="1" x14ac:dyDescent="0.2">
      <c r="B98" s="238"/>
      <c r="C98" s="239"/>
      <c r="D98" s="240" t="s">
        <v>307</v>
      </c>
      <c r="E98" s="241"/>
      <c r="F98" s="241"/>
      <c r="G98" s="241"/>
      <c r="H98" s="241"/>
      <c r="I98" s="242">
        <f>Q125</f>
        <v>0</v>
      </c>
      <c r="J98" s="242">
        <f>R125</f>
        <v>0</v>
      </c>
      <c r="K98" s="243">
        <f>K125</f>
        <v>0</v>
      </c>
      <c r="L98" s="239"/>
      <c r="M98" s="244"/>
    </row>
    <row r="99" spans="1:31" s="8" customFormat="1" ht="21.75" hidden="1" customHeight="1" x14ac:dyDescent="0.2">
      <c r="B99" s="159"/>
      <c r="C99" s="160"/>
      <c r="D99" s="166" t="s">
        <v>104</v>
      </c>
      <c r="E99" s="160"/>
      <c r="F99" s="160"/>
      <c r="G99" s="160"/>
      <c r="H99" s="160"/>
      <c r="I99" s="167">
        <f>Q128</f>
        <v>0</v>
      </c>
      <c r="J99" s="167">
        <f>R128</f>
        <v>0</v>
      </c>
      <c r="K99" s="168">
        <f>K128</f>
        <v>0</v>
      </c>
      <c r="L99" s="160"/>
      <c r="M99" s="165"/>
    </row>
    <row r="100" spans="1:31" s="1" customFormat="1" ht="21.75" hidden="1" customHeight="1" x14ac:dyDescent="0.2">
      <c r="A100" s="29"/>
      <c r="B100" s="30"/>
      <c r="C100" s="31"/>
      <c r="D100" s="31"/>
      <c r="E100" s="31"/>
      <c r="F100" s="31"/>
      <c r="G100" s="31"/>
      <c r="H100" s="31"/>
      <c r="I100" s="110"/>
      <c r="J100" s="110"/>
      <c r="K100" s="31"/>
      <c r="L100" s="31"/>
      <c r="M100" s="46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</row>
    <row r="101" spans="1:31" s="1" customFormat="1" ht="6.95" hidden="1" customHeight="1" x14ac:dyDescent="0.2">
      <c r="A101" s="29"/>
      <c r="B101" s="49"/>
      <c r="C101" s="50"/>
      <c r="D101" s="50"/>
      <c r="E101" s="50"/>
      <c r="F101" s="50"/>
      <c r="G101" s="50"/>
      <c r="H101" s="50"/>
      <c r="I101" s="148"/>
      <c r="J101" s="148"/>
      <c r="K101" s="50"/>
      <c r="L101" s="50"/>
      <c r="M101" s="46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</row>
    <row r="102" spans="1:31" hidden="1" x14ac:dyDescent="0.2"/>
    <row r="103" spans="1:31" hidden="1" x14ac:dyDescent="0.2"/>
    <row r="105" spans="1:31" s="1" customFormat="1" ht="6.95" customHeight="1" x14ac:dyDescent="0.2">
      <c r="A105" s="29"/>
      <c r="B105" s="51"/>
      <c r="C105" s="52"/>
      <c r="D105" s="52"/>
      <c r="E105" s="52"/>
      <c r="F105" s="52"/>
      <c r="G105" s="52"/>
      <c r="H105" s="52"/>
      <c r="I105" s="151"/>
      <c r="J105" s="151"/>
      <c r="K105" s="52"/>
      <c r="L105" s="52"/>
      <c r="M105" s="46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s="1" customFormat="1" ht="24.95" customHeight="1" x14ac:dyDescent="0.2">
      <c r="A106" s="29"/>
      <c r="B106" s="30"/>
      <c r="C106" s="19" t="s">
        <v>105</v>
      </c>
      <c r="D106" s="31"/>
      <c r="E106" s="31"/>
      <c r="F106" s="31"/>
      <c r="G106" s="31"/>
      <c r="H106" s="31"/>
      <c r="I106" s="110"/>
      <c r="J106" s="110"/>
      <c r="K106" s="31"/>
      <c r="L106" s="31"/>
      <c r="M106" s="46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1" customFormat="1" ht="6.95" customHeight="1" x14ac:dyDescent="0.2">
      <c r="A107" s="29"/>
      <c r="B107" s="30"/>
      <c r="C107" s="31"/>
      <c r="D107" s="31"/>
      <c r="E107" s="31"/>
      <c r="F107" s="31"/>
      <c r="G107" s="31"/>
      <c r="H107" s="31"/>
      <c r="I107" s="110"/>
      <c r="J107" s="110"/>
      <c r="K107" s="31"/>
      <c r="L107" s="31"/>
      <c r="M107" s="46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1" customFormat="1" ht="12" customHeight="1" x14ac:dyDescent="0.2">
      <c r="A108" s="29"/>
      <c r="B108" s="30"/>
      <c r="C108" s="25" t="s">
        <v>15</v>
      </c>
      <c r="D108" s="31"/>
      <c r="E108" s="31"/>
      <c r="F108" s="31"/>
      <c r="G108" s="31"/>
      <c r="H108" s="31"/>
      <c r="I108" s="110"/>
      <c r="J108" s="110"/>
      <c r="K108" s="31"/>
      <c r="L108" s="31"/>
      <c r="M108" s="46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1" customFormat="1" ht="16.5" customHeight="1" x14ac:dyDescent="0.2">
      <c r="A109" s="29"/>
      <c r="B109" s="30"/>
      <c r="C109" s="31"/>
      <c r="D109" s="31"/>
      <c r="E109" s="372" t="str">
        <f>E7</f>
        <v>Nové meranie odberného miesta</v>
      </c>
      <c r="F109" s="373"/>
      <c r="G109" s="373"/>
      <c r="H109" s="373"/>
      <c r="I109" s="110"/>
      <c r="J109" s="110"/>
      <c r="K109" s="31"/>
      <c r="L109" s="31"/>
      <c r="M109" s="46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1" customFormat="1" ht="12" customHeight="1" x14ac:dyDescent="0.2">
      <c r="A110" s="29"/>
      <c r="B110" s="30"/>
      <c r="C110" s="25" t="s">
        <v>91</v>
      </c>
      <c r="D110" s="31"/>
      <c r="E110" s="31"/>
      <c r="F110" s="31"/>
      <c r="G110" s="31"/>
      <c r="H110" s="31"/>
      <c r="I110" s="110"/>
      <c r="J110" s="110"/>
      <c r="K110" s="31"/>
      <c r="L110" s="31"/>
      <c r="M110" s="46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1" customFormat="1" ht="16.5" customHeight="1" x14ac:dyDescent="0.2">
      <c r="A111" s="29"/>
      <c r="B111" s="30"/>
      <c r="C111" s="31"/>
      <c r="D111" s="31"/>
      <c r="E111" s="347" t="str">
        <f>E9</f>
        <v>04 - Revízie a dokumentácie</v>
      </c>
      <c r="F111" s="371"/>
      <c r="G111" s="371"/>
      <c r="H111" s="371"/>
      <c r="I111" s="110"/>
      <c r="J111" s="110"/>
      <c r="K111" s="31"/>
      <c r="L111" s="31"/>
      <c r="M111" s="46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1" customFormat="1" ht="6.95" customHeight="1" x14ac:dyDescent="0.2">
      <c r="A112" s="29"/>
      <c r="B112" s="30"/>
      <c r="C112" s="31"/>
      <c r="D112" s="31"/>
      <c r="E112" s="31"/>
      <c r="F112" s="31"/>
      <c r="G112" s="31"/>
      <c r="H112" s="31"/>
      <c r="I112" s="110"/>
      <c r="J112" s="110"/>
      <c r="K112" s="31"/>
      <c r="L112" s="31"/>
      <c r="M112" s="46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1" customFormat="1" ht="12" customHeight="1" x14ac:dyDescent="0.2">
      <c r="A113" s="29"/>
      <c r="B113" s="30"/>
      <c r="C113" s="25" t="s">
        <v>18</v>
      </c>
      <c r="D113" s="31"/>
      <c r="E113" s="31"/>
      <c r="F113" s="23" t="str">
        <f>F12</f>
        <v>Bratislava</v>
      </c>
      <c r="G113" s="31"/>
      <c r="H113" s="31"/>
      <c r="I113" s="112" t="s">
        <v>20</v>
      </c>
      <c r="J113" s="114">
        <f>IF(J12="","",J12)</f>
        <v>44326</v>
      </c>
      <c r="K113" s="31"/>
      <c r="L113" s="31"/>
      <c r="M113" s="46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1" customFormat="1" ht="6.95" customHeight="1" x14ac:dyDescent="0.2">
      <c r="A114" s="29"/>
      <c r="B114" s="30"/>
      <c r="C114" s="31"/>
      <c r="D114" s="31"/>
      <c r="E114" s="31"/>
      <c r="F114" s="31"/>
      <c r="G114" s="31"/>
      <c r="H114" s="31"/>
      <c r="I114" s="110"/>
      <c r="J114" s="110"/>
      <c r="K114" s="31"/>
      <c r="L114" s="31"/>
      <c r="M114" s="46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1" customFormat="1" ht="15.2" customHeight="1" x14ac:dyDescent="0.2">
      <c r="A115" s="29"/>
      <c r="B115" s="30"/>
      <c r="C115" s="25" t="s">
        <v>21</v>
      </c>
      <c r="D115" s="31"/>
      <c r="E115" s="31"/>
      <c r="F115" s="23">
        <f>E15</f>
        <v>0</v>
      </c>
      <c r="G115" s="31"/>
      <c r="H115" s="31"/>
      <c r="I115" s="112" t="s">
        <v>27</v>
      </c>
      <c r="J115" s="152">
        <f>E21</f>
        <v>0</v>
      </c>
      <c r="K115" s="31"/>
      <c r="L115" s="31"/>
      <c r="M115" s="46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1" customFormat="1" ht="15.2" customHeight="1" x14ac:dyDescent="0.2">
      <c r="A116" s="29"/>
      <c r="B116" s="30"/>
      <c r="C116" s="25" t="s">
        <v>26</v>
      </c>
      <c r="D116" s="31"/>
      <c r="E116" s="31"/>
      <c r="F116" s="23">
        <f>IF(E18="","",E18)</f>
        <v>0</v>
      </c>
      <c r="G116" s="31"/>
      <c r="H116" s="31"/>
      <c r="I116" s="112" t="s">
        <v>29</v>
      </c>
      <c r="J116" s="152" t="str">
        <f>E24</f>
        <v xml:space="preserve"> </v>
      </c>
      <c r="K116" s="31"/>
      <c r="L116" s="31"/>
      <c r="M116" s="46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1" customFormat="1" ht="10.35" customHeight="1" x14ac:dyDescent="0.2">
      <c r="A117" s="29"/>
      <c r="B117" s="30"/>
      <c r="C117" s="31"/>
      <c r="D117" s="31"/>
      <c r="E117" s="31"/>
      <c r="F117" s="31"/>
      <c r="G117" s="31"/>
      <c r="H117" s="31"/>
      <c r="I117" s="110"/>
      <c r="J117" s="110"/>
      <c r="K117" s="31"/>
      <c r="L117" s="31"/>
      <c r="M117" s="46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9" customFormat="1" ht="29.25" customHeight="1" x14ac:dyDescent="0.2">
      <c r="A118" s="169"/>
      <c r="B118" s="170"/>
      <c r="C118" s="171" t="s">
        <v>106</v>
      </c>
      <c r="D118" s="172" t="s">
        <v>56</v>
      </c>
      <c r="E118" s="172" t="s">
        <v>52</v>
      </c>
      <c r="F118" s="172" t="s">
        <v>53</v>
      </c>
      <c r="G118" s="172" t="s">
        <v>107</v>
      </c>
      <c r="H118" s="172" t="s">
        <v>108</v>
      </c>
      <c r="I118" s="173" t="s">
        <v>109</v>
      </c>
      <c r="J118" s="173" t="s">
        <v>110</v>
      </c>
      <c r="K118" s="174" t="s">
        <v>99</v>
      </c>
      <c r="L118" s="175" t="s">
        <v>111</v>
      </c>
      <c r="M118" s="176"/>
      <c r="N118" s="69" t="s">
        <v>1</v>
      </c>
      <c r="O118" s="70" t="s">
        <v>35</v>
      </c>
      <c r="P118" s="70" t="s">
        <v>112</v>
      </c>
      <c r="Q118" s="70" t="s">
        <v>113</v>
      </c>
      <c r="R118" s="70" t="s">
        <v>114</v>
      </c>
      <c r="S118" s="70" t="s">
        <v>115</v>
      </c>
      <c r="T118" s="70" t="s">
        <v>116</v>
      </c>
      <c r="U118" s="70" t="s">
        <v>117</v>
      </c>
      <c r="V118" s="70" t="s">
        <v>118</v>
      </c>
      <c r="W118" s="70" t="s">
        <v>119</v>
      </c>
      <c r="X118" s="71" t="s">
        <v>120</v>
      </c>
      <c r="Y118" s="169"/>
      <c r="Z118" s="169"/>
      <c r="AA118" s="169"/>
      <c r="AB118" s="169"/>
      <c r="AC118" s="169"/>
      <c r="AD118" s="169"/>
      <c r="AE118" s="169"/>
    </row>
    <row r="119" spans="1:65" s="1" customFormat="1" ht="22.9" customHeight="1" x14ac:dyDescent="0.25">
      <c r="A119" s="29"/>
      <c r="B119" s="30"/>
      <c r="C119" s="76" t="s">
        <v>100</v>
      </c>
      <c r="D119" s="31"/>
      <c r="E119" s="31"/>
      <c r="F119" s="31"/>
      <c r="G119" s="31"/>
      <c r="H119" s="31"/>
      <c r="I119" s="110"/>
      <c r="J119" s="110"/>
      <c r="K119" s="177">
        <f>BK119</f>
        <v>0</v>
      </c>
      <c r="L119" s="31"/>
      <c r="M119" s="34"/>
      <c r="N119" s="72"/>
      <c r="O119" s="178"/>
      <c r="P119" s="73"/>
      <c r="Q119" s="179">
        <f>Q120+Q128</f>
        <v>0</v>
      </c>
      <c r="R119" s="179">
        <f>R120+R128</f>
        <v>0</v>
      </c>
      <c r="S119" s="73"/>
      <c r="T119" s="180">
        <f>T120+T128</f>
        <v>0</v>
      </c>
      <c r="U119" s="73"/>
      <c r="V119" s="180">
        <f>V120+V128</f>
        <v>0</v>
      </c>
      <c r="W119" s="73"/>
      <c r="X119" s="181">
        <f>X120+X128</f>
        <v>0</v>
      </c>
      <c r="Y119" s="29"/>
      <c r="Z119" s="29"/>
      <c r="AA119" s="29"/>
      <c r="AB119" s="29"/>
      <c r="AC119" s="29"/>
      <c r="AD119" s="29"/>
      <c r="AE119" s="29"/>
      <c r="AT119" s="13" t="s">
        <v>72</v>
      </c>
      <c r="AU119" s="13" t="s">
        <v>101</v>
      </c>
      <c r="BK119" s="182">
        <f>BK120+BK128</f>
        <v>0</v>
      </c>
    </row>
    <row r="120" spans="1:65" s="10" customFormat="1" ht="25.9" customHeight="1" x14ac:dyDescent="0.2">
      <c r="B120" s="183"/>
      <c r="C120" s="184"/>
      <c r="D120" s="185" t="s">
        <v>72</v>
      </c>
      <c r="E120" s="186" t="s">
        <v>199</v>
      </c>
      <c r="F120" s="186" t="s">
        <v>200</v>
      </c>
      <c r="G120" s="184"/>
      <c r="H120" s="184"/>
      <c r="I120" s="187"/>
      <c r="J120" s="187"/>
      <c r="K120" s="168">
        <f>BK120</f>
        <v>0</v>
      </c>
      <c r="L120" s="184"/>
      <c r="M120" s="188"/>
      <c r="N120" s="189"/>
      <c r="O120" s="190"/>
      <c r="P120" s="190"/>
      <c r="Q120" s="191">
        <f>Q121+SUM(Q122:Q125)</f>
        <v>0</v>
      </c>
      <c r="R120" s="191">
        <f>R121+SUM(R122:R125)</f>
        <v>0</v>
      </c>
      <c r="S120" s="190"/>
      <c r="T120" s="192">
        <f>T121+SUM(T122:T125)</f>
        <v>0</v>
      </c>
      <c r="U120" s="190"/>
      <c r="V120" s="192">
        <f>V121+SUM(V122:V125)</f>
        <v>0</v>
      </c>
      <c r="W120" s="190"/>
      <c r="X120" s="193">
        <f>X121+SUM(X122:X125)</f>
        <v>0</v>
      </c>
      <c r="AR120" s="194" t="s">
        <v>201</v>
      </c>
      <c r="AT120" s="195" t="s">
        <v>72</v>
      </c>
      <c r="AU120" s="195" t="s">
        <v>73</v>
      </c>
      <c r="AY120" s="194" t="s">
        <v>124</v>
      </c>
      <c r="BK120" s="196">
        <f>BK121+SUM(BK122:BK125)</f>
        <v>0</v>
      </c>
    </row>
    <row r="121" spans="1:65" s="1" customFormat="1" ht="21.75" customHeight="1" x14ac:dyDescent="0.2">
      <c r="A121" s="29"/>
      <c r="B121" s="30"/>
      <c r="C121" s="197" t="s">
        <v>300</v>
      </c>
      <c r="D121" s="197" t="s">
        <v>126</v>
      </c>
      <c r="E121" s="198" t="s">
        <v>308</v>
      </c>
      <c r="F121" s="199" t="s">
        <v>309</v>
      </c>
      <c r="G121" s="200" t="s">
        <v>205</v>
      </c>
      <c r="H121" s="201">
        <v>10</v>
      </c>
      <c r="I121" s="201"/>
      <c r="J121" s="201"/>
      <c r="K121" s="202">
        <f>ROUND(P121*H121,3)</f>
        <v>0</v>
      </c>
      <c r="L121" s="203"/>
      <c r="M121" s="34"/>
      <c r="N121" s="204" t="s">
        <v>1</v>
      </c>
      <c r="O121" s="205" t="s">
        <v>37</v>
      </c>
      <c r="P121" s="206">
        <f>I121+J121</f>
        <v>0</v>
      </c>
      <c r="Q121" s="206">
        <f>ROUND(I121*H121,3)</f>
        <v>0</v>
      </c>
      <c r="R121" s="206">
        <f>ROUND(J121*H121,3)</f>
        <v>0</v>
      </c>
      <c r="S121" s="65"/>
      <c r="T121" s="207">
        <f>S121*H121</f>
        <v>0</v>
      </c>
      <c r="U121" s="207">
        <v>0</v>
      </c>
      <c r="V121" s="207">
        <f>U121*H121</f>
        <v>0</v>
      </c>
      <c r="W121" s="207">
        <v>0</v>
      </c>
      <c r="X121" s="208">
        <f>W121*H121</f>
        <v>0</v>
      </c>
      <c r="Y121" s="29"/>
      <c r="Z121" s="29"/>
      <c r="AA121" s="29"/>
      <c r="AB121" s="29"/>
      <c r="AC121" s="29"/>
      <c r="AD121" s="29"/>
      <c r="AE121" s="29"/>
      <c r="AR121" s="209" t="s">
        <v>81</v>
      </c>
      <c r="AT121" s="209" t="s">
        <v>126</v>
      </c>
      <c r="AU121" s="209" t="s">
        <v>81</v>
      </c>
      <c r="AY121" s="13" t="s">
        <v>124</v>
      </c>
      <c r="BE121" s="210">
        <f>IF(O121="základná",K121,0)</f>
        <v>0</v>
      </c>
      <c r="BF121" s="210">
        <f>IF(O121="znížená",K121,0)</f>
        <v>0</v>
      </c>
      <c r="BG121" s="210">
        <f>IF(O121="zákl. prenesená",K121,0)</f>
        <v>0</v>
      </c>
      <c r="BH121" s="210">
        <f>IF(O121="zníž. prenesená",K121,0)</f>
        <v>0</v>
      </c>
      <c r="BI121" s="210">
        <f>IF(O121="nulová",K121,0)</f>
        <v>0</v>
      </c>
      <c r="BJ121" s="13" t="s">
        <v>130</v>
      </c>
      <c r="BK121" s="211">
        <f>ROUND(P121*H121,3)</f>
        <v>0</v>
      </c>
      <c r="BL121" s="13" t="s">
        <v>81</v>
      </c>
      <c r="BM121" s="209" t="s">
        <v>310</v>
      </c>
    </row>
    <row r="122" spans="1:65" s="1" customFormat="1" ht="19.5" x14ac:dyDescent="0.2">
      <c r="A122" s="29"/>
      <c r="B122" s="30"/>
      <c r="C122" s="31"/>
      <c r="D122" s="212" t="s">
        <v>132</v>
      </c>
      <c r="E122" s="31"/>
      <c r="F122" s="213" t="s">
        <v>311</v>
      </c>
      <c r="G122" s="31"/>
      <c r="H122" s="31"/>
      <c r="I122" s="110"/>
      <c r="J122" s="110"/>
      <c r="K122" s="31"/>
      <c r="L122" s="31"/>
      <c r="M122" s="34"/>
      <c r="N122" s="214"/>
      <c r="O122" s="215"/>
      <c r="P122" s="65"/>
      <c r="Q122" s="65"/>
      <c r="R122" s="65"/>
      <c r="S122" s="65"/>
      <c r="T122" s="65"/>
      <c r="U122" s="65"/>
      <c r="V122" s="65"/>
      <c r="W122" s="65"/>
      <c r="X122" s="66"/>
      <c r="Y122" s="29"/>
      <c r="Z122" s="29"/>
      <c r="AA122" s="29"/>
      <c r="AB122" s="29"/>
      <c r="AC122" s="29"/>
      <c r="AD122" s="29"/>
      <c r="AE122" s="29"/>
      <c r="AT122" s="13" t="s">
        <v>132</v>
      </c>
      <c r="AU122" s="13" t="s">
        <v>81</v>
      </c>
    </row>
    <row r="123" spans="1:65" s="1" customFormat="1" ht="33" customHeight="1" x14ac:dyDescent="0.2">
      <c r="A123" s="29"/>
      <c r="B123" s="30"/>
      <c r="C123" s="197" t="s">
        <v>312</v>
      </c>
      <c r="D123" s="197" t="s">
        <v>126</v>
      </c>
      <c r="E123" s="198" t="s">
        <v>313</v>
      </c>
      <c r="F123" s="199" t="s">
        <v>314</v>
      </c>
      <c r="G123" s="200" t="s">
        <v>205</v>
      </c>
      <c r="H123" s="201">
        <v>4</v>
      </c>
      <c r="I123" s="201"/>
      <c r="J123" s="201"/>
      <c r="K123" s="202">
        <f>ROUND(P123*H123,3)</f>
        <v>0</v>
      </c>
      <c r="L123" s="203"/>
      <c r="M123" s="34"/>
      <c r="N123" s="204" t="s">
        <v>1</v>
      </c>
      <c r="O123" s="205" t="s">
        <v>37</v>
      </c>
      <c r="P123" s="206">
        <f>I123+J123</f>
        <v>0</v>
      </c>
      <c r="Q123" s="206">
        <f>ROUND(I123*H123,3)</f>
        <v>0</v>
      </c>
      <c r="R123" s="206">
        <f>ROUND(J123*H123,3)</f>
        <v>0</v>
      </c>
      <c r="S123" s="65"/>
      <c r="T123" s="207">
        <f>S123*H123</f>
        <v>0</v>
      </c>
      <c r="U123" s="207">
        <v>0</v>
      </c>
      <c r="V123" s="207">
        <f>U123*H123</f>
        <v>0</v>
      </c>
      <c r="W123" s="207">
        <v>0</v>
      </c>
      <c r="X123" s="208">
        <f>W123*H123</f>
        <v>0</v>
      </c>
      <c r="Y123" s="29"/>
      <c r="Z123" s="29"/>
      <c r="AA123" s="29"/>
      <c r="AB123" s="29"/>
      <c r="AC123" s="29"/>
      <c r="AD123" s="29"/>
      <c r="AE123" s="29"/>
      <c r="AR123" s="209" t="s">
        <v>81</v>
      </c>
      <c r="AT123" s="209" t="s">
        <v>126</v>
      </c>
      <c r="AU123" s="209" t="s">
        <v>81</v>
      </c>
      <c r="AY123" s="13" t="s">
        <v>124</v>
      </c>
      <c r="BE123" s="210">
        <f>IF(O123="základná",K123,0)</f>
        <v>0</v>
      </c>
      <c r="BF123" s="210">
        <f>IF(O123="znížená",K123,0)</f>
        <v>0</v>
      </c>
      <c r="BG123" s="210">
        <f>IF(O123="zákl. prenesená",K123,0)</f>
        <v>0</v>
      </c>
      <c r="BH123" s="210">
        <f>IF(O123="zníž. prenesená",K123,0)</f>
        <v>0</v>
      </c>
      <c r="BI123" s="210">
        <f>IF(O123="nulová",K123,0)</f>
        <v>0</v>
      </c>
      <c r="BJ123" s="13" t="s">
        <v>130</v>
      </c>
      <c r="BK123" s="211">
        <f>ROUND(P123*H123,3)</f>
        <v>0</v>
      </c>
      <c r="BL123" s="13" t="s">
        <v>81</v>
      </c>
      <c r="BM123" s="209" t="s">
        <v>315</v>
      </c>
    </row>
    <row r="124" spans="1:65" s="1" customFormat="1" ht="19.5" x14ac:dyDescent="0.2">
      <c r="A124" s="29"/>
      <c r="B124" s="30"/>
      <c r="C124" s="31"/>
      <c r="D124" s="212" t="s">
        <v>132</v>
      </c>
      <c r="E124" s="31"/>
      <c r="F124" s="213" t="s">
        <v>316</v>
      </c>
      <c r="G124" s="31"/>
      <c r="H124" s="31"/>
      <c r="I124" s="110"/>
      <c r="J124" s="110"/>
      <c r="K124" s="31"/>
      <c r="L124" s="31"/>
      <c r="M124" s="34"/>
      <c r="N124" s="214"/>
      <c r="O124" s="215"/>
      <c r="P124" s="65"/>
      <c r="Q124" s="65"/>
      <c r="R124" s="65"/>
      <c r="S124" s="65"/>
      <c r="T124" s="65"/>
      <c r="U124" s="65"/>
      <c r="V124" s="65"/>
      <c r="W124" s="65"/>
      <c r="X124" s="66"/>
      <c r="Y124" s="29"/>
      <c r="Z124" s="29"/>
      <c r="AA124" s="29"/>
      <c r="AB124" s="29"/>
      <c r="AC124" s="29"/>
      <c r="AD124" s="29"/>
      <c r="AE124" s="29"/>
      <c r="AT124" s="13" t="s">
        <v>132</v>
      </c>
      <c r="AU124" s="13" t="s">
        <v>81</v>
      </c>
    </row>
    <row r="125" spans="1:65" s="10" customFormat="1" ht="22.9" customHeight="1" x14ac:dyDescent="0.2">
      <c r="B125" s="183"/>
      <c r="C125" s="184"/>
      <c r="D125" s="185" t="s">
        <v>72</v>
      </c>
      <c r="E125" s="245" t="s">
        <v>317</v>
      </c>
      <c r="F125" s="245" t="s">
        <v>318</v>
      </c>
      <c r="G125" s="184"/>
      <c r="H125" s="184"/>
      <c r="I125" s="187"/>
      <c r="J125" s="187"/>
      <c r="K125" s="246">
        <f>BK125</f>
        <v>0</v>
      </c>
      <c r="L125" s="184"/>
      <c r="M125" s="188"/>
      <c r="N125" s="189"/>
      <c r="O125" s="190"/>
      <c r="P125" s="190"/>
      <c r="Q125" s="191">
        <f>SUM(Q126:Q127)</f>
        <v>0</v>
      </c>
      <c r="R125" s="191">
        <f>SUM(R126:R127)</f>
        <v>0</v>
      </c>
      <c r="S125" s="190"/>
      <c r="T125" s="192">
        <f>SUM(T126:T127)</f>
        <v>0</v>
      </c>
      <c r="U125" s="190"/>
      <c r="V125" s="192">
        <f>SUM(V126:V127)</f>
        <v>0</v>
      </c>
      <c r="W125" s="190"/>
      <c r="X125" s="193">
        <f>SUM(X126:X127)</f>
        <v>0</v>
      </c>
      <c r="AR125" s="194" t="s">
        <v>300</v>
      </c>
      <c r="AT125" s="195" t="s">
        <v>72</v>
      </c>
      <c r="AU125" s="195" t="s">
        <v>81</v>
      </c>
      <c r="AY125" s="194" t="s">
        <v>124</v>
      </c>
      <c r="BK125" s="196">
        <f>SUM(BK126:BK127)</f>
        <v>0</v>
      </c>
    </row>
    <row r="126" spans="1:65" s="1" customFormat="1" ht="33" customHeight="1" x14ac:dyDescent="0.2">
      <c r="A126" s="29"/>
      <c r="B126" s="30"/>
      <c r="C126" s="197" t="s">
        <v>201</v>
      </c>
      <c r="D126" s="197" t="s">
        <v>126</v>
      </c>
      <c r="E126" s="198" t="s">
        <v>319</v>
      </c>
      <c r="F126" s="199" t="s">
        <v>320</v>
      </c>
      <c r="G126" s="200" t="s">
        <v>191</v>
      </c>
      <c r="H126" s="201">
        <v>3</v>
      </c>
      <c r="I126" s="201"/>
      <c r="J126" s="201"/>
      <c r="K126" s="202">
        <f>ROUND(P126*H126,3)</f>
        <v>0</v>
      </c>
      <c r="L126" s="203"/>
      <c r="M126" s="34"/>
      <c r="N126" s="204" t="s">
        <v>1</v>
      </c>
      <c r="O126" s="205" t="s">
        <v>37</v>
      </c>
      <c r="P126" s="206">
        <f>I126+J126</f>
        <v>0</v>
      </c>
      <c r="Q126" s="206">
        <f>ROUND(I126*H126,3)</f>
        <v>0</v>
      </c>
      <c r="R126" s="206">
        <f>ROUND(J126*H126,3)</f>
        <v>0</v>
      </c>
      <c r="S126" s="65"/>
      <c r="T126" s="207">
        <f>S126*H126</f>
        <v>0</v>
      </c>
      <c r="U126" s="207">
        <v>0</v>
      </c>
      <c r="V126" s="207">
        <f>U126*H126</f>
        <v>0</v>
      </c>
      <c r="W126" s="207">
        <v>0</v>
      </c>
      <c r="X126" s="208">
        <f>W126*H126</f>
        <v>0</v>
      </c>
      <c r="Y126" s="29"/>
      <c r="Z126" s="29"/>
      <c r="AA126" s="29"/>
      <c r="AB126" s="29"/>
      <c r="AC126" s="29"/>
      <c r="AD126" s="29"/>
      <c r="AE126" s="29"/>
      <c r="AR126" s="209" t="s">
        <v>81</v>
      </c>
      <c r="AT126" s="209" t="s">
        <v>126</v>
      </c>
      <c r="AU126" s="209" t="s">
        <v>130</v>
      </c>
      <c r="AY126" s="13" t="s">
        <v>124</v>
      </c>
      <c r="BE126" s="210">
        <f>IF(O126="základná",K126,0)</f>
        <v>0</v>
      </c>
      <c r="BF126" s="210">
        <f>IF(O126="znížená",K126,0)</f>
        <v>0</v>
      </c>
      <c r="BG126" s="210">
        <f>IF(O126="zákl. prenesená",K126,0)</f>
        <v>0</v>
      </c>
      <c r="BH126" s="210">
        <f>IF(O126="zníž. prenesená",K126,0)</f>
        <v>0</v>
      </c>
      <c r="BI126" s="210">
        <f>IF(O126="nulová",K126,0)</f>
        <v>0</v>
      </c>
      <c r="BJ126" s="13" t="s">
        <v>130</v>
      </c>
      <c r="BK126" s="211">
        <f>ROUND(P126*H126,3)</f>
        <v>0</v>
      </c>
      <c r="BL126" s="13" t="s">
        <v>81</v>
      </c>
      <c r="BM126" s="209" t="s">
        <v>321</v>
      </c>
    </row>
    <row r="127" spans="1:65" s="1" customFormat="1" ht="29.25" x14ac:dyDescent="0.2">
      <c r="A127" s="29"/>
      <c r="B127" s="30"/>
      <c r="C127" s="31"/>
      <c r="D127" s="212" t="s">
        <v>132</v>
      </c>
      <c r="E127" s="31"/>
      <c r="F127" s="213" t="s">
        <v>322</v>
      </c>
      <c r="G127" s="31"/>
      <c r="H127" s="31"/>
      <c r="I127" s="110"/>
      <c r="J127" s="110"/>
      <c r="K127" s="31"/>
      <c r="L127" s="31"/>
      <c r="M127" s="34"/>
      <c r="N127" s="214"/>
      <c r="O127" s="215"/>
      <c r="P127" s="65"/>
      <c r="Q127" s="65"/>
      <c r="R127" s="65"/>
      <c r="S127" s="65"/>
      <c r="T127" s="65"/>
      <c r="U127" s="65"/>
      <c r="V127" s="65"/>
      <c r="W127" s="65"/>
      <c r="X127" s="66"/>
      <c r="Y127" s="29"/>
      <c r="Z127" s="29"/>
      <c r="AA127" s="29"/>
      <c r="AB127" s="29"/>
      <c r="AC127" s="29"/>
      <c r="AD127" s="29"/>
      <c r="AE127" s="29"/>
      <c r="AT127" s="13" t="s">
        <v>132</v>
      </c>
      <c r="AU127" s="13" t="s">
        <v>130</v>
      </c>
    </row>
    <row r="128" spans="1:65" s="1" customFormat="1" ht="49.9" customHeight="1" x14ac:dyDescent="0.2">
      <c r="A128" s="29"/>
      <c r="B128" s="30"/>
      <c r="C128" s="31"/>
      <c r="D128" s="31"/>
      <c r="E128" s="186" t="s">
        <v>209</v>
      </c>
      <c r="F128" s="186" t="s">
        <v>210</v>
      </c>
      <c r="G128" s="31"/>
      <c r="H128" s="31"/>
      <c r="I128" s="110"/>
      <c r="J128" s="110"/>
      <c r="K128" s="168">
        <f t="shared" ref="K128:K148" si="0">BK128</f>
        <v>0</v>
      </c>
      <c r="L128" s="31"/>
      <c r="M128" s="34"/>
      <c r="N128" s="214"/>
      <c r="O128" s="215"/>
      <c r="P128" s="65"/>
      <c r="Q128" s="191">
        <f>SUM(Q129:Q148)</f>
        <v>0</v>
      </c>
      <c r="R128" s="191">
        <f>SUM(R129:R148)</f>
        <v>0</v>
      </c>
      <c r="S128" s="65"/>
      <c r="T128" s="65"/>
      <c r="U128" s="65"/>
      <c r="V128" s="65"/>
      <c r="W128" s="65"/>
      <c r="X128" s="66"/>
      <c r="Y128" s="29"/>
      <c r="Z128" s="29"/>
      <c r="AA128" s="29"/>
      <c r="AB128" s="29"/>
      <c r="AC128" s="29"/>
      <c r="AD128" s="29"/>
      <c r="AE128" s="29"/>
      <c r="AT128" s="13" t="s">
        <v>72</v>
      </c>
      <c r="AU128" s="13" t="s">
        <v>73</v>
      </c>
      <c r="AY128" s="13" t="s">
        <v>211</v>
      </c>
      <c r="BK128" s="211">
        <f>SUM(BK129:BK148)</f>
        <v>0</v>
      </c>
    </row>
    <row r="129" spans="1:63" s="1" customFormat="1" ht="16.350000000000001" customHeight="1" x14ac:dyDescent="0.2">
      <c r="A129" s="29"/>
      <c r="B129" s="30"/>
      <c r="C129" s="226" t="s">
        <v>1</v>
      </c>
      <c r="D129" s="226" t="s">
        <v>126</v>
      </c>
      <c r="E129" s="227" t="s">
        <v>1</v>
      </c>
      <c r="F129" s="228" t="s">
        <v>1</v>
      </c>
      <c r="G129" s="229" t="s">
        <v>1</v>
      </c>
      <c r="H129" s="230"/>
      <c r="I129" s="230"/>
      <c r="J129" s="230"/>
      <c r="K129" s="231">
        <f t="shared" si="0"/>
        <v>0</v>
      </c>
      <c r="L129" s="203"/>
      <c r="M129" s="34"/>
      <c r="N129" s="232" t="s">
        <v>1</v>
      </c>
      <c r="O129" s="233" t="s">
        <v>37</v>
      </c>
      <c r="P129" s="234">
        <f t="shared" ref="P129:P148" si="1">I129+J129</f>
        <v>0</v>
      </c>
      <c r="Q129" s="234">
        <f t="shared" ref="Q129:Q148" si="2">I129*H129</f>
        <v>0</v>
      </c>
      <c r="R129" s="234">
        <f t="shared" ref="R129:R148" si="3">J129*H129</f>
        <v>0</v>
      </c>
      <c r="S129" s="65"/>
      <c r="T129" s="65"/>
      <c r="U129" s="65"/>
      <c r="V129" s="65"/>
      <c r="W129" s="65"/>
      <c r="X129" s="66"/>
      <c r="Y129" s="29"/>
      <c r="Z129" s="29"/>
      <c r="AA129" s="29"/>
      <c r="AB129" s="29"/>
      <c r="AC129" s="29"/>
      <c r="AD129" s="29"/>
      <c r="AE129" s="29"/>
      <c r="AT129" s="13" t="s">
        <v>211</v>
      </c>
      <c r="AU129" s="13" t="s">
        <v>81</v>
      </c>
      <c r="AY129" s="13" t="s">
        <v>211</v>
      </c>
      <c r="BE129" s="210">
        <f t="shared" ref="BE129:BE148" si="4">IF(O129="základná",K129,0)</f>
        <v>0</v>
      </c>
      <c r="BF129" s="210">
        <f t="shared" ref="BF129:BF148" si="5">IF(O129="znížená",K129,0)</f>
        <v>0</v>
      </c>
      <c r="BG129" s="210">
        <f t="shared" ref="BG129:BG148" si="6">IF(O129="zákl. prenesená",K129,0)</f>
        <v>0</v>
      </c>
      <c r="BH129" s="210">
        <f t="shared" ref="BH129:BH148" si="7">IF(O129="zníž. prenesená",K129,0)</f>
        <v>0</v>
      </c>
      <c r="BI129" s="210">
        <f t="shared" ref="BI129:BI148" si="8">IF(O129="nulová",K129,0)</f>
        <v>0</v>
      </c>
      <c r="BJ129" s="13" t="s">
        <v>130</v>
      </c>
      <c r="BK129" s="211">
        <f t="shared" ref="BK129:BK148" si="9">P129*H129</f>
        <v>0</v>
      </c>
    </row>
    <row r="130" spans="1:63" s="1" customFormat="1" ht="16.350000000000001" customHeight="1" x14ac:dyDescent="0.2">
      <c r="A130" s="29"/>
      <c r="B130" s="30"/>
      <c r="C130" s="226" t="s">
        <v>1</v>
      </c>
      <c r="D130" s="226" t="s">
        <v>126</v>
      </c>
      <c r="E130" s="227" t="s">
        <v>1</v>
      </c>
      <c r="F130" s="228" t="s">
        <v>1</v>
      </c>
      <c r="G130" s="229" t="s">
        <v>1</v>
      </c>
      <c r="H130" s="230"/>
      <c r="I130" s="230"/>
      <c r="J130" s="230"/>
      <c r="K130" s="231">
        <f t="shared" si="0"/>
        <v>0</v>
      </c>
      <c r="L130" s="203"/>
      <c r="M130" s="34"/>
      <c r="N130" s="232" t="s">
        <v>1</v>
      </c>
      <c r="O130" s="233" t="s">
        <v>37</v>
      </c>
      <c r="P130" s="234">
        <f t="shared" si="1"/>
        <v>0</v>
      </c>
      <c r="Q130" s="234">
        <f t="shared" si="2"/>
        <v>0</v>
      </c>
      <c r="R130" s="234">
        <f t="shared" si="3"/>
        <v>0</v>
      </c>
      <c r="S130" s="65"/>
      <c r="T130" s="65"/>
      <c r="U130" s="65"/>
      <c r="V130" s="65"/>
      <c r="W130" s="65"/>
      <c r="X130" s="66"/>
      <c r="Y130" s="29"/>
      <c r="Z130" s="29"/>
      <c r="AA130" s="29"/>
      <c r="AB130" s="29"/>
      <c r="AC130" s="29"/>
      <c r="AD130" s="29"/>
      <c r="AE130" s="29"/>
      <c r="AT130" s="13" t="s">
        <v>211</v>
      </c>
      <c r="AU130" s="13" t="s">
        <v>81</v>
      </c>
      <c r="AY130" s="13" t="s">
        <v>211</v>
      </c>
      <c r="BE130" s="210">
        <f t="shared" si="4"/>
        <v>0</v>
      </c>
      <c r="BF130" s="210">
        <f t="shared" si="5"/>
        <v>0</v>
      </c>
      <c r="BG130" s="210">
        <f t="shared" si="6"/>
        <v>0</v>
      </c>
      <c r="BH130" s="210">
        <f t="shared" si="7"/>
        <v>0</v>
      </c>
      <c r="BI130" s="210">
        <f t="shared" si="8"/>
        <v>0</v>
      </c>
      <c r="BJ130" s="13" t="s">
        <v>130</v>
      </c>
      <c r="BK130" s="211">
        <f t="shared" si="9"/>
        <v>0</v>
      </c>
    </row>
    <row r="131" spans="1:63" s="1" customFormat="1" ht="16.350000000000001" customHeight="1" x14ac:dyDescent="0.2">
      <c r="A131" s="29"/>
      <c r="B131" s="30"/>
      <c r="C131" s="226" t="s">
        <v>1</v>
      </c>
      <c r="D131" s="226" t="s">
        <v>126</v>
      </c>
      <c r="E131" s="227" t="s">
        <v>1</v>
      </c>
      <c r="F131" s="228" t="s">
        <v>1</v>
      </c>
      <c r="G131" s="229" t="s">
        <v>1</v>
      </c>
      <c r="H131" s="230"/>
      <c r="I131" s="230"/>
      <c r="J131" s="230"/>
      <c r="K131" s="231">
        <f t="shared" si="0"/>
        <v>0</v>
      </c>
      <c r="L131" s="203"/>
      <c r="M131" s="34"/>
      <c r="N131" s="232" t="s">
        <v>1</v>
      </c>
      <c r="O131" s="233" t="s">
        <v>37</v>
      </c>
      <c r="P131" s="234">
        <f t="shared" si="1"/>
        <v>0</v>
      </c>
      <c r="Q131" s="234">
        <f t="shared" si="2"/>
        <v>0</v>
      </c>
      <c r="R131" s="234">
        <f t="shared" si="3"/>
        <v>0</v>
      </c>
      <c r="S131" s="65"/>
      <c r="T131" s="65"/>
      <c r="U131" s="65"/>
      <c r="V131" s="65"/>
      <c r="W131" s="65"/>
      <c r="X131" s="66"/>
      <c r="Y131" s="29"/>
      <c r="Z131" s="29"/>
      <c r="AA131" s="29"/>
      <c r="AB131" s="29"/>
      <c r="AC131" s="29"/>
      <c r="AD131" s="29"/>
      <c r="AE131" s="29"/>
      <c r="AT131" s="13" t="s">
        <v>211</v>
      </c>
      <c r="AU131" s="13" t="s">
        <v>81</v>
      </c>
      <c r="AY131" s="13" t="s">
        <v>211</v>
      </c>
      <c r="BE131" s="210">
        <f t="shared" si="4"/>
        <v>0</v>
      </c>
      <c r="BF131" s="210">
        <f t="shared" si="5"/>
        <v>0</v>
      </c>
      <c r="BG131" s="210">
        <f t="shared" si="6"/>
        <v>0</v>
      </c>
      <c r="BH131" s="210">
        <f t="shared" si="7"/>
        <v>0</v>
      </c>
      <c r="BI131" s="210">
        <f t="shared" si="8"/>
        <v>0</v>
      </c>
      <c r="BJ131" s="13" t="s">
        <v>130</v>
      </c>
      <c r="BK131" s="211">
        <f t="shared" si="9"/>
        <v>0</v>
      </c>
    </row>
    <row r="132" spans="1:63" s="1" customFormat="1" ht="16.350000000000001" customHeight="1" x14ac:dyDescent="0.2">
      <c r="A132" s="29"/>
      <c r="B132" s="30"/>
      <c r="C132" s="226" t="s">
        <v>1</v>
      </c>
      <c r="D132" s="226" t="s">
        <v>126</v>
      </c>
      <c r="E132" s="227" t="s">
        <v>1</v>
      </c>
      <c r="F132" s="228" t="s">
        <v>1</v>
      </c>
      <c r="G132" s="229" t="s">
        <v>1</v>
      </c>
      <c r="H132" s="230"/>
      <c r="I132" s="230"/>
      <c r="J132" s="230"/>
      <c r="K132" s="231">
        <f t="shared" si="0"/>
        <v>0</v>
      </c>
      <c r="L132" s="203"/>
      <c r="M132" s="34"/>
      <c r="N132" s="232" t="s">
        <v>1</v>
      </c>
      <c r="O132" s="233" t="s">
        <v>37</v>
      </c>
      <c r="P132" s="234">
        <f t="shared" si="1"/>
        <v>0</v>
      </c>
      <c r="Q132" s="234">
        <f t="shared" si="2"/>
        <v>0</v>
      </c>
      <c r="R132" s="234">
        <f t="shared" si="3"/>
        <v>0</v>
      </c>
      <c r="S132" s="65"/>
      <c r="T132" s="65"/>
      <c r="U132" s="65"/>
      <c r="V132" s="65"/>
      <c r="W132" s="65"/>
      <c r="X132" s="66"/>
      <c r="Y132" s="29"/>
      <c r="Z132" s="29"/>
      <c r="AA132" s="29"/>
      <c r="AB132" s="29"/>
      <c r="AC132" s="29"/>
      <c r="AD132" s="29"/>
      <c r="AE132" s="29"/>
      <c r="AT132" s="13" t="s">
        <v>211</v>
      </c>
      <c r="AU132" s="13" t="s">
        <v>81</v>
      </c>
      <c r="AY132" s="13" t="s">
        <v>211</v>
      </c>
      <c r="BE132" s="210">
        <f t="shared" si="4"/>
        <v>0</v>
      </c>
      <c r="BF132" s="210">
        <f t="shared" si="5"/>
        <v>0</v>
      </c>
      <c r="BG132" s="210">
        <f t="shared" si="6"/>
        <v>0</v>
      </c>
      <c r="BH132" s="210">
        <f t="shared" si="7"/>
        <v>0</v>
      </c>
      <c r="BI132" s="210">
        <f t="shared" si="8"/>
        <v>0</v>
      </c>
      <c r="BJ132" s="13" t="s">
        <v>130</v>
      </c>
      <c r="BK132" s="211">
        <f t="shared" si="9"/>
        <v>0</v>
      </c>
    </row>
    <row r="133" spans="1:63" s="1" customFormat="1" ht="16.350000000000001" customHeight="1" x14ac:dyDescent="0.2">
      <c r="A133" s="29"/>
      <c r="B133" s="30"/>
      <c r="C133" s="226" t="s">
        <v>1</v>
      </c>
      <c r="D133" s="226" t="s">
        <v>126</v>
      </c>
      <c r="E133" s="227" t="s">
        <v>1</v>
      </c>
      <c r="F133" s="228" t="s">
        <v>1</v>
      </c>
      <c r="G133" s="229" t="s">
        <v>1</v>
      </c>
      <c r="H133" s="230"/>
      <c r="I133" s="230"/>
      <c r="J133" s="230"/>
      <c r="K133" s="231">
        <f t="shared" si="0"/>
        <v>0</v>
      </c>
      <c r="L133" s="203"/>
      <c r="M133" s="34"/>
      <c r="N133" s="232" t="s">
        <v>1</v>
      </c>
      <c r="O133" s="233" t="s">
        <v>37</v>
      </c>
      <c r="P133" s="234">
        <f t="shared" si="1"/>
        <v>0</v>
      </c>
      <c r="Q133" s="234">
        <f t="shared" si="2"/>
        <v>0</v>
      </c>
      <c r="R133" s="234">
        <f t="shared" si="3"/>
        <v>0</v>
      </c>
      <c r="S133" s="65"/>
      <c r="T133" s="65"/>
      <c r="U133" s="65"/>
      <c r="V133" s="65"/>
      <c r="W133" s="65"/>
      <c r="X133" s="66"/>
      <c r="Y133" s="29"/>
      <c r="Z133" s="29"/>
      <c r="AA133" s="29"/>
      <c r="AB133" s="29"/>
      <c r="AC133" s="29"/>
      <c r="AD133" s="29"/>
      <c r="AE133" s="29"/>
      <c r="AT133" s="13" t="s">
        <v>211</v>
      </c>
      <c r="AU133" s="13" t="s">
        <v>81</v>
      </c>
      <c r="AY133" s="13" t="s">
        <v>211</v>
      </c>
      <c r="BE133" s="210">
        <f t="shared" si="4"/>
        <v>0</v>
      </c>
      <c r="BF133" s="210">
        <f t="shared" si="5"/>
        <v>0</v>
      </c>
      <c r="BG133" s="210">
        <f t="shared" si="6"/>
        <v>0</v>
      </c>
      <c r="BH133" s="210">
        <f t="shared" si="7"/>
        <v>0</v>
      </c>
      <c r="BI133" s="210">
        <f t="shared" si="8"/>
        <v>0</v>
      </c>
      <c r="BJ133" s="13" t="s">
        <v>130</v>
      </c>
      <c r="BK133" s="211">
        <f t="shared" si="9"/>
        <v>0</v>
      </c>
    </row>
    <row r="134" spans="1:63" s="1" customFormat="1" ht="16.350000000000001" customHeight="1" x14ac:dyDescent="0.2">
      <c r="A134" s="29"/>
      <c r="B134" s="30"/>
      <c r="C134" s="226" t="s">
        <v>1</v>
      </c>
      <c r="D134" s="226" t="s">
        <v>126</v>
      </c>
      <c r="E134" s="227" t="s">
        <v>1</v>
      </c>
      <c r="F134" s="228" t="s">
        <v>1</v>
      </c>
      <c r="G134" s="229" t="s">
        <v>1</v>
      </c>
      <c r="H134" s="230"/>
      <c r="I134" s="230"/>
      <c r="J134" s="230"/>
      <c r="K134" s="231">
        <f t="shared" si="0"/>
        <v>0</v>
      </c>
      <c r="L134" s="203"/>
      <c r="M134" s="34"/>
      <c r="N134" s="232" t="s">
        <v>1</v>
      </c>
      <c r="O134" s="233" t="s">
        <v>37</v>
      </c>
      <c r="P134" s="234">
        <f t="shared" si="1"/>
        <v>0</v>
      </c>
      <c r="Q134" s="234">
        <f t="shared" si="2"/>
        <v>0</v>
      </c>
      <c r="R134" s="234">
        <f t="shared" si="3"/>
        <v>0</v>
      </c>
      <c r="S134" s="65"/>
      <c r="T134" s="65"/>
      <c r="U134" s="65"/>
      <c r="V134" s="65"/>
      <c r="W134" s="65"/>
      <c r="X134" s="66"/>
      <c r="Y134" s="29"/>
      <c r="Z134" s="29"/>
      <c r="AA134" s="29"/>
      <c r="AB134" s="29"/>
      <c r="AC134" s="29"/>
      <c r="AD134" s="29"/>
      <c r="AE134" s="29"/>
      <c r="AT134" s="13" t="s">
        <v>211</v>
      </c>
      <c r="AU134" s="13" t="s">
        <v>81</v>
      </c>
      <c r="AY134" s="13" t="s">
        <v>211</v>
      </c>
      <c r="BE134" s="210">
        <f t="shared" si="4"/>
        <v>0</v>
      </c>
      <c r="BF134" s="210">
        <f t="shared" si="5"/>
        <v>0</v>
      </c>
      <c r="BG134" s="210">
        <f t="shared" si="6"/>
        <v>0</v>
      </c>
      <c r="BH134" s="210">
        <f t="shared" si="7"/>
        <v>0</v>
      </c>
      <c r="BI134" s="210">
        <f t="shared" si="8"/>
        <v>0</v>
      </c>
      <c r="BJ134" s="13" t="s">
        <v>130</v>
      </c>
      <c r="BK134" s="211">
        <f t="shared" si="9"/>
        <v>0</v>
      </c>
    </row>
    <row r="135" spans="1:63" s="1" customFormat="1" ht="16.350000000000001" customHeight="1" x14ac:dyDescent="0.2">
      <c r="A135" s="29"/>
      <c r="B135" s="30"/>
      <c r="C135" s="226" t="s">
        <v>1</v>
      </c>
      <c r="D135" s="226" t="s">
        <v>126</v>
      </c>
      <c r="E135" s="227" t="s">
        <v>1</v>
      </c>
      <c r="F135" s="228" t="s">
        <v>1</v>
      </c>
      <c r="G135" s="229" t="s">
        <v>1</v>
      </c>
      <c r="H135" s="230"/>
      <c r="I135" s="230"/>
      <c r="J135" s="230"/>
      <c r="K135" s="231">
        <f t="shared" si="0"/>
        <v>0</v>
      </c>
      <c r="L135" s="203"/>
      <c r="M135" s="34"/>
      <c r="N135" s="232" t="s">
        <v>1</v>
      </c>
      <c r="O135" s="233" t="s">
        <v>37</v>
      </c>
      <c r="P135" s="234">
        <f t="shared" si="1"/>
        <v>0</v>
      </c>
      <c r="Q135" s="234">
        <f t="shared" si="2"/>
        <v>0</v>
      </c>
      <c r="R135" s="234">
        <f t="shared" si="3"/>
        <v>0</v>
      </c>
      <c r="S135" s="65"/>
      <c r="T135" s="65"/>
      <c r="U135" s="65"/>
      <c r="V135" s="65"/>
      <c r="W135" s="65"/>
      <c r="X135" s="66"/>
      <c r="Y135" s="29"/>
      <c r="Z135" s="29"/>
      <c r="AA135" s="29"/>
      <c r="AB135" s="29"/>
      <c r="AC135" s="29"/>
      <c r="AD135" s="29"/>
      <c r="AE135" s="29"/>
      <c r="AT135" s="13" t="s">
        <v>211</v>
      </c>
      <c r="AU135" s="13" t="s">
        <v>81</v>
      </c>
      <c r="AY135" s="13" t="s">
        <v>211</v>
      </c>
      <c r="BE135" s="210">
        <f t="shared" si="4"/>
        <v>0</v>
      </c>
      <c r="BF135" s="210">
        <f t="shared" si="5"/>
        <v>0</v>
      </c>
      <c r="BG135" s="210">
        <f t="shared" si="6"/>
        <v>0</v>
      </c>
      <c r="BH135" s="210">
        <f t="shared" si="7"/>
        <v>0</v>
      </c>
      <c r="BI135" s="210">
        <f t="shared" si="8"/>
        <v>0</v>
      </c>
      <c r="BJ135" s="13" t="s">
        <v>130</v>
      </c>
      <c r="BK135" s="211">
        <f t="shared" si="9"/>
        <v>0</v>
      </c>
    </row>
    <row r="136" spans="1:63" s="1" customFormat="1" ht="16.350000000000001" customHeight="1" x14ac:dyDescent="0.2">
      <c r="A136" s="29"/>
      <c r="B136" s="30"/>
      <c r="C136" s="226" t="s">
        <v>1</v>
      </c>
      <c r="D136" s="226" t="s">
        <v>126</v>
      </c>
      <c r="E136" s="227" t="s">
        <v>1</v>
      </c>
      <c r="F136" s="228" t="s">
        <v>1</v>
      </c>
      <c r="G136" s="229" t="s">
        <v>1</v>
      </c>
      <c r="H136" s="230"/>
      <c r="I136" s="230"/>
      <c r="J136" s="230"/>
      <c r="K136" s="231">
        <f t="shared" si="0"/>
        <v>0</v>
      </c>
      <c r="L136" s="203"/>
      <c r="M136" s="34"/>
      <c r="N136" s="232" t="s">
        <v>1</v>
      </c>
      <c r="O136" s="233" t="s">
        <v>37</v>
      </c>
      <c r="P136" s="234">
        <f t="shared" si="1"/>
        <v>0</v>
      </c>
      <c r="Q136" s="234">
        <f t="shared" si="2"/>
        <v>0</v>
      </c>
      <c r="R136" s="234">
        <f t="shared" si="3"/>
        <v>0</v>
      </c>
      <c r="S136" s="65"/>
      <c r="T136" s="65"/>
      <c r="U136" s="65"/>
      <c r="V136" s="65"/>
      <c r="W136" s="65"/>
      <c r="X136" s="66"/>
      <c r="Y136" s="29"/>
      <c r="Z136" s="29"/>
      <c r="AA136" s="29"/>
      <c r="AB136" s="29"/>
      <c r="AC136" s="29"/>
      <c r="AD136" s="29"/>
      <c r="AE136" s="29"/>
      <c r="AT136" s="13" t="s">
        <v>211</v>
      </c>
      <c r="AU136" s="13" t="s">
        <v>81</v>
      </c>
      <c r="AY136" s="13" t="s">
        <v>211</v>
      </c>
      <c r="BE136" s="210">
        <f t="shared" si="4"/>
        <v>0</v>
      </c>
      <c r="BF136" s="210">
        <f t="shared" si="5"/>
        <v>0</v>
      </c>
      <c r="BG136" s="210">
        <f t="shared" si="6"/>
        <v>0</v>
      </c>
      <c r="BH136" s="210">
        <f t="shared" si="7"/>
        <v>0</v>
      </c>
      <c r="BI136" s="210">
        <f t="shared" si="8"/>
        <v>0</v>
      </c>
      <c r="BJ136" s="13" t="s">
        <v>130</v>
      </c>
      <c r="BK136" s="211">
        <f t="shared" si="9"/>
        <v>0</v>
      </c>
    </row>
    <row r="137" spans="1:63" s="1" customFormat="1" ht="16.350000000000001" customHeight="1" x14ac:dyDescent="0.2">
      <c r="A137" s="29"/>
      <c r="B137" s="30"/>
      <c r="C137" s="226" t="s">
        <v>1</v>
      </c>
      <c r="D137" s="226" t="s">
        <v>126</v>
      </c>
      <c r="E137" s="227" t="s">
        <v>1</v>
      </c>
      <c r="F137" s="228" t="s">
        <v>1</v>
      </c>
      <c r="G137" s="229" t="s">
        <v>1</v>
      </c>
      <c r="H137" s="230"/>
      <c r="I137" s="230"/>
      <c r="J137" s="230"/>
      <c r="K137" s="231">
        <f t="shared" si="0"/>
        <v>0</v>
      </c>
      <c r="L137" s="203"/>
      <c r="M137" s="34"/>
      <c r="N137" s="232" t="s">
        <v>1</v>
      </c>
      <c r="O137" s="233" t="s">
        <v>37</v>
      </c>
      <c r="P137" s="234">
        <f t="shared" si="1"/>
        <v>0</v>
      </c>
      <c r="Q137" s="234">
        <f t="shared" si="2"/>
        <v>0</v>
      </c>
      <c r="R137" s="234">
        <f t="shared" si="3"/>
        <v>0</v>
      </c>
      <c r="S137" s="65"/>
      <c r="T137" s="65"/>
      <c r="U137" s="65"/>
      <c r="V137" s="65"/>
      <c r="W137" s="65"/>
      <c r="X137" s="66"/>
      <c r="Y137" s="29"/>
      <c r="Z137" s="29"/>
      <c r="AA137" s="29"/>
      <c r="AB137" s="29"/>
      <c r="AC137" s="29"/>
      <c r="AD137" s="29"/>
      <c r="AE137" s="29"/>
      <c r="AT137" s="13" t="s">
        <v>211</v>
      </c>
      <c r="AU137" s="13" t="s">
        <v>81</v>
      </c>
      <c r="AY137" s="13" t="s">
        <v>211</v>
      </c>
      <c r="BE137" s="210">
        <f t="shared" si="4"/>
        <v>0</v>
      </c>
      <c r="BF137" s="210">
        <f t="shared" si="5"/>
        <v>0</v>
      </c>
      <c r="BG137" s="210">
        <f t="shared" si="6"/>
        <v>0</v>
      </c>
      <c r="BH137" s="210">
        <f t="shared" si="7"/>
        <v>0</v>
      </c>
      <c r="BI137" s="210">
        <f t="shared" si="8"/>
        <v>0</v>
      </c>
      <c r="BJ137" s="13" t="s">
        <v>130</v>
      </c>
      <c r="BK137" s="211">
        <f t="shared" si="9"/>
        <v>0</v>
      </c>
    </row>
    <row r="138" spans="1:63" s="1" customFormat="1" ht="16.350000000000001" customHeight="1" x14ac:dyDescent="0.2">
      <c r="A138" s="29"/>
      <c r="B138" s="30"/>
      <c r="C138" s="226" t="s">
        <v>1</v>
      </c>
      <c r="D138" s="226" t="s">
        <v>126</v>
      </c>
      <c r="E138" s="227" t="s">
        <v>1</v>
      </c>
      <c r="F138" s="228" t="s">
        <v>1</v>
      </c>
      <c r="G138" s="229" t="s">
        <v>1</v>
      </c>
      <c r="H138" s="230"/>
      <c r="I138" s="230"/>
      <c r="J138" s="230"/>
      <c r="K138" s="231">
        <f t="shared" si="0"/>
        <v>0</v>
      </c>
      <c r="L138" s="203"/>
      <c r="M138" s="34"/>
      <c r="N138" s="232" t="s">
        <v>1</v>
      </c>
      <c r="O138" s="233" t="s">
        <v>37</v>
      </c>
      <c r="P138" s="234">
        <f t="shared" si="1"/>
        <v>0</v>
      </c>
      <c r="Q138" s="234">
        <f t="shared" si="2"/>
        <v>0</v>
      </c>
      <c r="R138" s="234">
        <f t="shared" si="3"/>
        <v>0</v>
      </c>
      <c r="S138" s="65"/>
      <c r="T138" s="65"/>
      <c r="U138" s="65"/>
      <c r="V138" s="65"/>
      <c r="W138" s="65"/>
      <c r="X138" s="66"/>
      <c r="Y138" s="29"/>
      <c r="Z138" s="29"/>
      <c r="AA138" s="29"/>
      <c r="AB138" s="29"/>
      <c r="AC138" s="29"/>
      <c r="AD138" s="29"/>
      <c r="AE138" s="29"/>
      <c r="AT138" s="13" t="s">
        <v>211</v>
      </c>
      <c r="AU138" s="13" t="s">
        <v>81</v>
      </c>
      <c r="AY138" s="13" t="s">
        <v>211</v>
      </c>
      <c r="BE138" s="210">
        <f t="shared" si="4"/>
        <v>0</v>
      </c>
      <c r="BF138" s="210">
        <f t="shared" si="5"/>
        <v>0</v>
      </c>
      <c r="BG138" s="210">
        <f t="shared" si="6"/>
        <v>0</v>
      </c>
      <c r="BH138" s="210">
        <f t="shared" si="7"/>
        <v>0</v>
      </c>
      <c r="BI138" s="210">
        <f t="shared" si="8"/>
        <v>0</v>
      </c>
      <c r="BJ138" s="13" t="s">
        <v>130</v>
      </c>
      <c r="BK138" s="211">
        <f t="shared" si="9"/>
        <v>0</v>
      </c>
    </row>
    <row r="139" spans="1:63" s="1" customFormat="1" ht="16.350000000000001" customHeight="1" x14ac:dyDescent="0.2">
      <c r="A139" s="29"/>
      <c r="B139" s="30"/>
      <c r="C139" s="226" t="s">
        <v>1</v>
      </c>
      <c r="D139" s="226" t="s">
        <v>126</v>
      </c>
      <c r="E139" s="227" t="s">
        <v>1</v>
      </c>
      <c r="F139" s="228" t="s">
        <v>1</v>
      </c>
      <c r="G139" s="229" t="s">
        <v>1</v>
      </c>
      <c r="H139" s="230"/>
      <c r="I139" s="230"/>
      <c r="J139" s="230"/>
      <c r="K139" s="231">
        <f t="shared" si="0"/>
        <v>0</v>
      </c>
      <c r="L139" s="203"/>
      <c r="M139" s="34"/>
      <c r="N139" s="232" t="s">
        <v>1</v>
      </c>
      <c r="O139" s="233" t="s">
        <v>37</v>
      </c>
      <c r="P139" s="234">
        <f t="shared" si="1"/>
        <v>0</v>
      </c>
      <c r="Q139" s="234">
        <f t="shared" si="2"/>
        <v>0</v>
      </c>
      <c r="R139" s="234">
        <f t="shared" si="3"/>
        <v>0</v>
      </c>
      <c r="S139" s="65"/>
      <c r="T139" s="65"/>
      <c r="U139" s="65"/>
      <c r="V139" s="65"/>
      <c r="W139" s="65"/>
      <c r="X139" s="66"/>
      <c r="Y139" s="29"/>
      <c r="Z139" s="29"/>
      <c r="AA139" s="29"/>
      <c r="AB139" s="29"/>
      <c r="AC139" s="29"/>
      <c r="AD139" s="29"/>
      <c r="AE139" s="29"/>
      <c r="AT139" s="13" t="s">
        <v>211</v>
      </c>
      <c r="AU139" s="13" t="s">
        <v>81</v>
      </c>
      <c r="AY139" s="13" t="s">
        <v>211</v>
      </c>
      <c r="BE139" s="210">
        <f t="shared" si="4"/>
        <v>0</v>
      </c>
      <c r="BF139" s="210">
        <f t="shared" si="5"/>
        <v>0</v>
      </c>
      <c r="BG139" s="210">
        <f t="shared" si="6"/>
        <v>0</v>
      </c>
      <c r="BH139" s="210">
        <f t="shared" si="7"/>
        <v>0</v>
      </c>
      <c r="BI139" s="210">
        <f t="shared" si="8"/>
        <v>0</v>
      </c>
      <c r="BJ139" s="13" t="s">
        <v>130</v>
      </c>
      <c r="BK139" s="211">
        <f t="shared" si="9"/>
        <v>0</v>
      </c>
    </row>
    <row r="140" spans="1:63" s="1" customFormat="1" ht="16.350000000000001" customHeight="1" x14ac:dyDescent="0.2">
      <c r="A140" s="29"/>
      <c r="B140" s="30"/>
      <c r="C140" s="226" t="s">
        <v>1</v>
      </c>
      <c r="D140" s="226" t="s">
        <v>126</v>
      </c>
      <c r="E140" s="227" t="s">
        <v>1</v>
      </c>
      <c r="F140" s="228" t="s">
        <v>1</v>
      </c>
      <c r="G140" s="229" t="s">
        <v>1</v>
      </c>
      <c r="H140" s="230"/>
      <c r="I140" s="230"/>
      <c r="J140" s="230"/>
      <c r="K140" s="231">
        <f t="shared" si="0"/>
        <v>0</v>
      </c>
      <c r="L140" s="203"/>
      <c r="M140" s="34"/>
      <c r="N140" s="232" t="s">
        <v>1</v>
      </c>
      <c r="O140" s="233" t="s">
        <v>37</v>
      </c>
      <c r="P140" s="234">
        <f t="shared" si="1"/>
        <v>0</v>
      </c>
      <c r="Q140" s="234">
        <f t="shared" si="2"/>
        <v>0</v>
      </c>
      <c r="R140" s="234">
        <f t="shared" si="3"/>
        <v>0</v>
      </c>
      <c r="S140" s="65"/>
      <c r="T140" s="65"/>
      <c r="U140" s="65"/>
      <c r="V140" s="65"/>
      <c r="W140" s="65"/>
      <c r="X140" s="66"/>
      <c r="Y140" s="29"/>
      <c r="Z140" s="29"/>
      <c r="AA140" s="29"/>
      <c r="AB140" s="29"/>
      <c r="AC140" s="29"/>
      <c r="AD140" s="29"/>
      <c r="AE140" s="29"/>
      <c r="AT140" s="13" t="s">
        <v>211</v>
      </c>
      <c r="AU140" s="13" t="s">
        <v>81</v>
      </c>
      <c r="AY140" s="13" t="s">
        <v>211</v>
      </c>
      <c r="BE140" s="210">
        <f t="shared" si="4"/>
        <v>0</v>
      </c>
      <c r="BF140" s="210">
        <f t="shared" si="5"/>
        <v>0</v>
      </c>
      <c r="BG140" s="210">
        <f t="shared" si="6"/>
        <v>0</v>
      </c>
      <c r="BH140" s="210">
        <f t="shared" si="7"/>
        <v>0</v>
      </c>
      <c r="BI140" s="210">
        <f t="shared" si="8"/>
        <v>0</v>
      </c>
      <c r="BJ140" s="13" t="s">
        <v>130</v>
      </c>
      <c r="BK140" s="211">
        <f t="shared" si="9"/>
        <v>0</v>
      </c>
    </row>
    <row r="141" spans="1:63" s="1" customFormat="1" ht="16.350000000000001" customHeight="1" x14ac:dyDescent="0.2">
      <c r="A141" s="29"/>
      <c r="B141" s="30"/>
      <c r="C141" s="226" t="s">
        <v>1</v>
      </c>
      <c r="D141" s="226" t="s">
        <v>126</v>
      </c>
      <c r="E141" s="227" t="s">
        <v>1</v>
      </c>
      <c r="F141" s="228" t="s">
        <v>1</v>
      </c>
      <c r="G141" s="229" t="s">
        <v>1</v>
      </c>
      <c r="H141" s="230"/>
      <c r="I141" s="230"/>
      <c r="J141" s="230"/>
      <c r="K141" s="231">
        <f t="shared" si="0"/>
        <v>0</v>
      </c>
      <c r="L141" s="203"/>
      <c r="M141" s="34"/>
      <c r="N141" s="232" t="s">
        <v>1</v>
      </c>
      <c r="O141" s="233" t="s">
        <v>37</v>
      </c>
      <c r="P141" s="234">
        <f t="shared" si="1"/>
        <v>0</v>
      </c>
      <c r="Q141" s="234">
        <f t="shared" si="2"/>
        <v>0</v>
      </c>
      <c r="R141" s="234">
        <f t="shared" si="3"/>
        <v>0</v>
      </c>
      <c r="S141" s="65"/>
      <c r="T141" s="65"/>
      <c r="U141" s="65"/>
      <c r="V141" s="65"/>
      <c r="W141" s="65"/>
      <c r="X141" s="66"/>
      <c r="Y141" s="29"/>
      <c r="Z141" s="29"/>
      <c r="AA141" s="29"/>
      <c r="AB141" s="29"/>
      <c r="AC141" s="29"/>
      <c r="AD141" s="29"/>
      <c r="AE141" s="29"/>
      <c r="AT141" s="13" t="s">
        <v>211</v>
      </c>
      <c r="AU141" s="13" t="s">
        <v>81</v>
      </c>
      <c r="AY141" s="13" t="s">
        <v>211</v>
      </c>
      <c r="BE141" s="210">
        <f t="shared" si="4"/>
        <v>0</v>
      </c>
      <c r="BF141" s="210">
        <f t="shared" si="5"/>
        <v>0</v>
      </c>
      <c r="BG141" s="210">
        <f t="shared" si="6"/>
        <v>0</v>
      </c>
      <c r="BH141" s="210">
        <f t="shared" si="7"/>
        <v>0</v>
      </c>
      <c r="BI141" s="210">
        <f t="shared" si="8"/>
        <v>0</v>
      </c>
      <c r="BJ141" s="13" t="s">
        <v>130</v>
      </c>
      <c r="BK141" s="211">
        <f t="shared" si="9"/>
        <v>0</v>
      </c>
    </row>
    <row r="142" spans="1:63" s="1" customFormat="1" ht="16.350000000000001" customHeight="1" x14ac:dyDescent="0.2">
      <c r="A142" s="29"/>
      <c r="B142" s="30"/>
      <c r="C142" s="226" t="s">
        <v>1</v>
      </c>
      <c r="D142" s="226" t="s">
        <v>126</v>
      </c>
      <c r="E142" s="227" t="s">
        <v>1</v>
      </c>
      <c r="F142" s="228" t="s">
        <v>1</v>
      </c>
      <c r="G142" s="229" t="s">
        <v>1</v>
      </c>
      <c r="H142" s="230"/>
      <c r="I142" s="230"/>
      <c r="J142" s="230"/>
      <c r="K142" s="231">
        <f t="shared" si="0"/>
        <v>0</v>
      </c>
      <c r="L142" s="203"/>
      <c r="M142" s="34"/>
      <c r="N142" s="232" t="s">
        <v>1</v>
      </c>
      <c r="O142" s="233" t="s">
        <v>37</v>
      </c>
      <c r="P142" s="234">
        <f t="shared" si="1"/>
        <v>0</v>
      </c>
      <c r="Q142" s="234">
        <f t="shared" si="2"/>
        <v>0</v>
      </c>
      <c r="R142" s="234">
        <f t="shared" si="3"/>
        <v>0</v>
      </c>
      <c r="S142" s="65"/>
      <c r="T142" s="65"/>
      <c r="U142" s="65"/>
      <c r="V142" s="65"/>
      <c r="W142" s="65"/>
      <c r="X142" s="66"/>
      <c r="Y142" s="29"/>
      <c r="Z142" s="29"/>
      <c r="AA142" s="29"/>
      <c r="AB142" s="29"/>
      <c r="AC142" s="29"/>
      <c r="AD142" s="29"/>
      <c r="AE142" s="29"/>
      <c r="AT142" s="13" t="s">
        <v>211</v>
      </c>
      <c r="AU142" s="13" t="s">
        <v>81</v>
      </c>
      <c r="AY142" s="13" t="s">
        <v>211</v>
      </c>
      <c r="BE142" s="210">
        <f t="shared" si="4"/>
        <v>0</v>
      </c>
      <c r="BF142" s="210">
        <f t="shared" si="5"/>
        <v>0</v>
      </c>
      <c r="BG142" s="210">
        <f t="shared" si="6"/>
        <v>0</v>
      </c>
      <c r="BH142" s="210">
        <f t="shared" si="7"/>
        <v>0</v>
      </c>
      <c r="BI142" s="210">
        <f t="shared" si="8"/>
        <v>0</v>
      </c>
      <c r="BJ142" s="13" t="s">
        <v>130</v>
      </c>
      <c r="BK142" s="211">
        <f t="shared" si="9"/>
        <v>0</v>
      </c>
    </row>
    <row r="143" spans="1:63" s="1" customFormat="1" ht="16.350000000000001" customHeight="1" x14ac:dyDescent="0.2">
      <c r="A143" s="29"/>
      <c r="B143" s="30"/>
      <c r="C143" s="226" t="s">
        <v>1</v>
      </c>
      <c r="D143" s="226" t="s">
        <v>126</v>
      </c>
      <c r="E143" s="227" t="s">
        <v>1</v>
      </c>
      <c r="F143" s="228" t="s">
        <v>1</v>
      </c>
      <c r="G143" s="229" t="s">
        <v>1</v>
      </c>
      <c r="H143" s="230"/>
      <c r="I143" s="230"/>
      <c r="J143" s="230"/>
      <c r="K143" s="231">
        <f t="shared" si="0"/>
        <v>0</v>
      </c>
      <c r="L143" s="203"/>
      <c r="M143" s="34"/>
      <c r="N143" s="232" t="s">
        <v>1</v>
      </c>
      <c r="O143" s="233" t="s">
        <v>37</v>
      </c>
      <c r="P143" s="234">
        <f t="shared" si="1"/>
        <v>0</v>
      </c>
      <c r="Q143" s="234">
        <f t="shared" si="2"/>
        <v>0</v>
      </c>
      <c r="R143" s="234">
        <f t="shared" si="3"/>
        <v>0</v>
      </c>
      <c r="S143" s="65"/>
      <c r="T143" s="65"/>
      <c r="U143" s="65"/>
      <c r="V143" s="65"/>
      <c r="W143" s="65"/>
      <c r="X143" s="66"/>
      <c r="Y143" s="29"/>
      <c r="Z143" s="29"/>
      <c r="AA143" s="29"/>
      <c r="AB143" s="29"/>
      <c r="AC143" s="29"/>
      <c r="AD143" s="29"/>
      <c r="AE143" s="29"/>
      <c r="AT143" s="13" t="s">
        <v>211</v>
      </c>
      <c r="AU143" s="13" t="s">
        <v>81</v>
      </c>
      <c r="AY143" s="13" t="s">
        <v>211</v>
      </c>
      <c r="BE143" s="210">
        <f t="shared" si="4"/>
        <v>0</v>
      </c>
      <c r="BF143" s="210">
        <f t="shared" si="5"/>
        <v>0</v>
      </c>
      <c r="BG143" s="210">
        <f t="shared" si="6"/>
        <v>0</v>
      </c>
      <c r="BH143" s="210">
        <f t="shared" si="7"/>
        <v>0</v>
      </c>
      <c r="BI143" s="210">
        <f t="shared" si="8"/>
        <v>0</v>
      </c>
      <c r="BJ143" s="13" t="s">
        <v>130</v>
      </c>
      <c r="BK143" s="211">
        <f t="shared" si="9"/>
        <v>0</v>
      </c>
    </row>
    <row r="144" spans="1:63" s="1" customFormat="1" ht="16.350000000000001" customHeight="1" x14ac:dyDescent="0.2">
      <c r="A144" s="29"/>
      <c r="B144" s="30"/>
      <c r="C144" s="226" t="s">
        <v>1</v>
      </c>
      <c r="D144" s="226" t="s">
        <v>126</v>
      </c>
      <c r="E144" s="227" t="s">
        <v>1</v>
      </c>
      <c r="F144" s="228" t="s">
        <v>1</v>
      </c>
      <c r="G144" s="229" t="s">
        <v>1</v>
      </c>
      <c r="H144" s="230"/>
      <c r="I144" s="230"/>
      <c r="J144" s="230"/>
      <c r="K144" s="231">
        <f t="shared" si="0"/>
        <v>0</v>
      </c>
      <c r="L144" s="203"/>
      <c r="M144" s="34"/>
      <c r="N144" s="232" t="s">
        <v>1</v>
      </c>
      <c r="O144" s="233" t="s">
        <v>37</v>
      </c>
      <c r="P144" s="234">
        <f t="shared" si="1"/>
        <v>0</v>
      </c>
      <c r="Q144" s="234">
        <f t="shared" si="2"/>
        <v>0</v>
      </c>
      <c r="R144" s="234">
        <f t="shared" si="3"/>
        <v>0</v>
      </c>
      <c r="S144" s="65"/>
      <c r="T144" s="65"/>
      <c r="U144" s="65"/>
      <c r="V144" s="65"/>
      <c r="W144" s="65"/>
      <c r="X144" s="66"/>
      <c r="Y144" s="29"/>
      <c r="Z144" s="29"/>
      <c r="AA144" s="29"/>
      <c r="AB144" s="29"/>
      <c r="AC144" s="29"/>
      <c r="AD144" s="29"/>
      <c r="AE144" s="29"/>
      <c r="AT144" s="13" t="s">
        <v>211</v>
      </c>
      <c r="AU144" s="13" t="s">
        <v>81</v>
      </c>
      <c r="AY144" s="13" t="s">
        <v>211</v>
      </c>
      <c r="BE144" s="210">
        <f t="shared" si="4"/>
        <v>0</v>
      </c>
      <c r="BF144" s="210">
        <f t="shared" si="5"/>
        <v>0</v>
      </c>
      <c r="BG144" s="210">
        <f t="shared" si="6"/>
        <v>0</v>
      </c>
      <c r="BH144" s="210">
        <f t="shared" si="7"/>
        <v>0</v>
      </c>
      <c r="BI144" s="210">
        <f t="shared" si="8"/>
        <v>0</v>
      </c>
      <c r="BJ144" s="13" t="s">
        <v>130</v>
      </c>
      <c r="BK144" s="211">
        <f t="shared" si="9"/>
        <v>0</v>
      </c>
    </row>
    <row r="145" spans="1:63" s="1" customFormat="1" ht="16.350000000000001" customHeight="1" x14ac:dyDescent="0.2">
      <c r="A145" s="29"/>
      <c r="B145" s="30"/>
      <c r="C145" s="226" t="s">
        <v>1</v>
      </c>
      <c r="D145" s="226" t="s">
        <v>126</v>
      </c>
      <c r="E145" s="227" t="s">
        <v>1</v>
      </c>
      <c r="F145" s="228" t="s">
        <v>1</v>
      </c>
      <c r="G145" s="229" t="s">
        <v>1</v>
      </c>
      <c r="H145" s="230"/>
      <c r="I145" s="230"/>
      <c r="J145" s="230"/>
      <c r="K145" s="231">
        <f t="shared" si="0"/>
        <v>0</v>
      </c>
      <c r="L145" s="203"/>
      <c r="M145" s="34"/>
      <c r="N145" s="232" t="s">
        <v>1</v>
      </c>
      <c r="O145" s="233" t="s">
        <v>37</v>
      </c>
      <c r="P145" s="234">
        <f t="shared" si="1"/>
        <v>0</v>
      </c>
      <c r="Q145" s="234">
        <f t="shared" si="2"/>
        <v>0</v>
      </c>
      <c r="R145" s="234">
        <f t="shared" si="3"/>
        <v>0</v>
      </c>
      <c r="S145" s="65"/>
      <c r="T145" s="65"/>
      <c r="U145" s="65"/>
      <c r="V145" s="65"/>
      <c r="W145" s="65"/>
      <c r="X145" s="66"/>
      <c r="Y145" s="29"/>
      <c r="Z145" s="29"/>
      <c r="AA145" s="29"/>
      <c r="AB145" s="29"/>
      <c r="AC145" s="29"/>
      <c r="AD145" s="29"/>
      <c r="AE145" s="29"/>
      <c r="AT145" s="13" t="s">
        <v>211</v>
      </c>
      <c r="AU145" s="13" t="s">
        <v>81</v>
      </c>
      <c r="AY145" s="13" t="s">
        <v>211</v>
      </c>
      <c r="BE145" s="210">
        <f t="shared" si="4"/>
        <v>0</v>
      </c>
      <c r="BF145" s="210">
        <f t="shared" si="5"/>
        <v>0</v>
      </c>
      <c r="BG145" s="210">
        <f t="shared" si="6"/>
        <v>0</v>
      </c>
      <c r="BH145" s="210">
        <f t="shared" si="7"/>
        <v>0</v>
      </c>
      <c r="BI145" s="210">
        <f t="shared" si="8"/>
        <v>0</v>
      </c>
      <c r="BJ145" s="13" t="s">
        <v>130</v>
      </c>
      <c r="BK145" s="211">
        <f t="shared" si="9"/>
        <v>0</v>
      </c>
    </row>
    <row r="146" spans="1:63" s="1" customFormat="1" ht="16.350000000000001" customHeight="1" x14ac:dyDescent="0.2">
      <c r="A146" s="29"/>
      <c r="B146" s="30"/>
      <c r="C146" s="226" t="s">
        <v>1</v>
      </c>
      <c r="D146" s="226" t="s">
        <v>126</v>
      </c>
      <c r="E146" s="227" t="s">
        <v>1</v>
      </c>
      <c r="F146" s="228" t="s">
        <v>1</v>
      </c>
      <c r="G146" s="229" t="s">
        <v>1</v>
      </c>
      <c r="H146" s="230"/>
      <c r="I146" s="230"/>
      <c r="J146" s="230"/>
      <c r="K146" s="231">
        <f t="shared" si="0"/>
        <v>0</v>
      </c>
      <c r="L146" s="203"/>
      <c r="M146" s="34"/>
      <c r="N146" s="232" t="s">
        <v>1</v>
      </c>
      <c r="O146" s="233" t="s">
        <v>37</v>
      </c>
      <c r="P146" s="234">
        <f t="shared" si="1"/>
        <v>0</v>
      </c>
      <c r="Q146" s="234">
        <f t="shared" si="2"/>
        <v>0</v>
      </c>
      <c r="R146" s="234">
        <f t="shared" si="3"/>
        <v>0</v>
      </c>
      <c r="S146" s="65"/>
      <c r="T146" s="65"/>
      <c r="U146" s="65"/>
      <c r="V146" s="65"/>
      <c r="W146" s="65"/>
      <c r="X146" s="66"/>
      <c r="Y146" s="29"/>
      <c r="Z146" s="29"/>
      <c r="AA146" s="29"/>
      <c r="AB146" s="29"/>
      <c r="AC146" s="29"/>
      <c r="AD146" s="29"/>
      <c r="AE146" s="29"/>
      <c r="AT146" s="13" t="s">
        <v>211</v>
      </c>
      <c r="AU146" s="13" t="s">
        <v>81</v>
      </c>
      <c r="AY146" s="13" t="s">
        <v>211</v>
      </c>
      <c r="BE146" s="210">
        <f t="shared" si="4"/>
        <v>0</v>
      </c>
      <c r="BF146" s="210">
        <f t="shared" si="5"/>
        <v>0</v>
      </c>
      <c r="BG146" s="210">
        <f t="shared" si="6"/>
        <v>0</v>
      </c>
      <c r="BH146" s="210">
        <f t="shared" si="7"/>
        <v>0</v>
      </c>
      <c r="BI146" s="210">
        <f t="shared" si="8"/>
        <v>0</v>
      </c>
      <c r="BJ146" s="13" t="s">
        <v>130</v>
      </c>
      <c r="BK146" s="211">
        <f t="shared" si="9"/>
        <v>0</v>
      </c>
    </row>
    <row r="147" spans="1:63" s="1" customFormat="1" ht="16.350000000000001" customHeight="1" x14ac:dyDescent="0.2">
      <c r="A147" s="29"/>
      <c r="B147" s="30"/>
      <c r="C147" s="226" t="s">
        <v>1</v>
      </c>
      <c r="D147" s="226" t="s">
        <v>126</v>
      </c>
      <c r="E147" s="227" t="s">
        <v>1</v>
      </c>
      <c r="F147" s="228" t="s">
        <v>1</v>
      </c>
      <c r="G147" s="229" t="s">
        <v>1</v>
      </c>
      <c r="H147" s="230"/>
      <c r="I147" s="230"/>
      <c r="J147" s="230"/>
      <c r="K147" s="231">
        <f t="shared" si="0"/>
        <v>0</v>
      </c>
      <c r="L147" s="203"/>
      <c r="M147" s="34"/>
      <c r="N147" s="232" t="s">
        <v>1</v>
      </c>
      <c r="O147" s="233" t="s">
        <v>37</v>
      </c>
      <c r="P147" s="234">
        <f t="shared" si="1"/>
        <v>0</v>
      </c>
      <c r="Q147" s="234">
        <f t="shared" si="2"/>
        <v>0</v>
      </c>
      <c r="R147" s="234">
        <f t="shared" si="3"/>
        <v>0</v>
      </c>
      <c r="S147" s="65"/>
      <c r="T147" s="65"/>
      <c r="U147" s="65"/>
      <c r="V147" s="65"/>
      <c r="W147" s="65"/>
      <c r="X147" s="66"/>
      <c r="Y147" s="29"/>
      <c r="Z147" s="29"/>
      <c r="AA147" s="29"/>
      <c r="AB147" s="29"/>
      <c r="AC147" s="29"/>
      <c r="AD147" s="29"/>
      <c r="AE147" s="29"/>
      <c r="AT147" s="13" t="s">
        <v>211</v>
      </c>
      <c r="AU147" s="13" t="s">
        <v>81</v>
      </c>
      <c r="AY147" s="13" t="s">
        <v>211</v>
      </c>
      <c r="BE147" s="210">
        <f t="shared" si="4"/>
        <v>0</v>
      </c>
      <c r="BF147" s="210">
        <f t="shared" si="5"/>
        <v>0</v>
      </c>
      <c r="BG147" s="210">
        <f t="shared" si="6"/>
        <v>0</v>
      </c>
      <c r="BH147" s="210">
        <f t="shared" si="7"/>
        <v>0</v>
      </c>
      <c r="BI147" s="210">
        <f t="shared" si="8"/>
        <v>0</v>
      </c>
      <c r="BJ147" s="13" t="s">
        <v>130</v>
      </c>
      <c r="BK147" s="211">
        <f t="shared" si="9"/>
        <v>0</v>
      </c>
    </row>
    <row r="148" spans="1:63" s="1" customFormat="1" ht="16.350000000000001" customHeight="1" x14ac:dyDescent="0.2">
      <c r="A148" s="29"/>
      <c r="B148" s="30"/>
      <c r="C148" s="226" t="s">
        <v>1</v>
      </c>
      <c r="D148" s="226" t="s">
        <v>126</v>
      </c>
      <c r="E148" s="227" t="s">
        <v>1</v>
      </c>
      <c r="F148" s="228" t="s">
        <v>1</v>
      </c>
      <c r="G148" s="229" t="s">
        <v>1</v>
      </c>
      <c r="H148" s="230"/>
      <c r="I148" s="230"/>
      <c r="J148" s="230"/>
      <c r="K148" s="231">
        <f t="shared" si="0"/>
        <v>0</v>
      </c>
      <c r="L148" s="203"/>
      <c r="M148" s="34"/>
      <c r="N148" s="232" t="s">
        <v>1</v>
      </c>
      <c r="O148" s="233" t="s">
        <v>37</v>
      </c>
      <c r="P148" s="235">
        <f t="shared" si="1"/>
        <v>0</v>
      </c>
      <c r="Q148" s="235">
        <f t="shared" si="2"/>
        <v>0</v>
      </c>
      <c r="R148" s="235">
        <f t="shared" si="3"/>
        <v>0</v>
      </c>
      <c r="S148" s="236"/>
      <c r="T148" s="236"/>
      <c r="U148" s="236"/>
      <c r="V148" s="236"/>
      <c r="W148" s="236"/>
      <c r="X148" s="237"/>
      <c r="Y148" s="29"/>
      <c r="Z148" s="29"/>
      <c r="AA148" s="29"/>
      <c r="AB148" s="29"/>
      <c r="AC148" s="29"/>
      <c r="AD148" s="29"/>
      <c r="AE148" s="29"/>
      <c r="AT148" s="13" t="s">
        <v>211</v>
      </c>
      <c r="AU148" s="13" t="s">
        <v>81</v>
      </c>
      <c r="AY148" s="13" t="s">
        <v>211</v>
      </c>
      <c r="BE148" s="210">
        <f t="shared" si="4"/>
        <v>0</v>
      </c>
      <c r="BF148" s="210">
        <f t="shared" si="5"/>
        <v>0</v>
      </c>
      <c r="BG148" s="210">
        <f t="shared" si="6"/>
        <v>0</v>
      </c>
      <c r="BH148" s="210">
        <f t="shared" si="7"/>
        <v>0</v>
      </c>
      <c r="BI148" s="210">
        <f t="shared" si="8"/>
        <v>0</v>
      </c>
      <c r="BJ148" s="13" t="s">
        <v>130</v>
      </c>
      <c r="BK148" s="211">
        <f t="shared" si="9"/>
        <v>0</v>
      </c>
    </row>
    <row r="149" spans="1:63" s="1" customFormat="1" ht="6.95" customHeight="1" x14ac:dyDescent="0.2">
      <c r="A149" s="29"/>
      <c r="B149" s="49"/>
      <c r="C149" s="50"/>
      <c r="D149" s="50"/>
      <c r="E149" s="50"/>
      <c r="F149" s="50"/>
      <c r="G149" s="50"/>
      <c r="H149" s="50"/>
      <c r="I149" s="148"/>
      <c r="J149" s="148"/>
      <c r="K149" s="50"/>
      <c r="L149" s="50"/>
      <c r="M149" s="34"/>
      <c r="N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</row>
  </sheetData>
  <sheetProtection password="CD68" sheet="1" objects="1" scenarios="1"/>
  <autoFilter ref="C118:L148"/>
  <mergeCells count="9">
    <mergeCell ref="E87:H87"/>
    <mergeCell ref="E109:H109"/>
    <mergeCell ref="E111:H111"/>
    <mergeCell ref="M2:Z2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é sú hodnoty K, M." sqref="D129:D149">
      <formula1>"K, M"</formula1>
    </dataValidation>
    <dataValidation type="list" allowBlank="1" showInputMessage="1" showErrorMessage="1" error="Povolené sú hodnoty základná, znížená, nulová." sqref="O129:O149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10</vt:i4>
      </vt:variant>
    </vt:vector>
  </HeadingPairs>
  <TitlesOfParts>
    <vt:vector size="15" baseType="lpstr">
      <vt:lpstr>Rekapitulácia stavby</vt:lpstr>
      <vt:lpstr>01 - Doplnenie existujúce...</vt:lpstr>
      <vt:lpstr>02 - Prevádzkový rozvod s...</vt:lpstr>
      <vt:lpstr>03 - Prevádzkový rozvod s.. </vt:lpstr>
      <vt:lpstr>04 - Revízie a dokumentácie</vt:lpstr>
      <vt:lpstr>'01 - Doplnenie existujúce...'!Názvy_tlače</vt:lpstr>
      <vt:lpstr>'02 - Prevádzkový rozvod s...'!Názvy_tlače</vt:lpstr>
      <vt:lpstr>'03 - Prevádzkový rozvod s.. '!Názvy_tlače</vt:lpstr>
      <vt:lpstr>'04 - Revízie a dokumentácie'!Názvy_tlače</vt:lpstr>
      <vt:lpstr>'Rekapitulácia stavby'!Názvy_tlače</vt:lpstr>
      <vt:lpstr>'01 - Doplnenie existujúce...'!Oblasť_tlače</vt:lpstr>
      <vt:lpstr>'02 - Prevádzkový rozvod s...'!Oblasť_tlače</vt:lpstr>
      <vt:lpstr>'03 - Prevádzkový rozvod s.. '!Oblasť_tlače</vt:lpstr>
      <vt:lpstr>'04 - Revízie a dokumentácie'!Oblasť_tlače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Kiko14\Milan Kirschner</dc:creator>
  <cp:lastModifiedBy>Lovas</cp:lastModifiedBy>
  <dcterms:created xsi:type="dcterms:W3CDTF">2020-09-28T09:38:26Z</dcterms:created>
  <dcterms:modified xsi:type="dcterms:W3CDTF">2021-05-12T17:28:10Z</dcterms:modified>
</cp:coreProperties>
</file>